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9DF13BA3-E2EA-49EA-A64D-7E9D8CCDF2D6}" xr6:coauthVersionLast="47" xr6:coauthVersionMax="47" xr10:uidLastSave="{00000000-0000-0000-0000-000000000000}"/>
  <bookViews>
    <workbookView xWindow="-110" yWindow="-110" windowWidth="19420" windowHeight="10420" firstSheet="5" activeTab="10" xr2:uid="{00000000-000D-0000-FFFF-FFFF00000000}"/>
  </bookViews>
  <sheets>
    <sheet name="直接請求の数" sheetId="42" state="hidden" r:id="rId1"/>
    <sheet name="支出制限額" sheetId="41" state="hidden" r:id="rId2"/>
    <sheet name="前回(非公表) " sheetId="40" state="hidden" r:id="rId3"/>
    <sheet name="集計シート(非公表)" sheetId="39" state="hidden" r:id="rId4"/>
    <sheet name="報道提供" sheetId="38" state="hidden" r:id="rId5"/>
    <sheet name="国内" sheetId="27" r:id="rId6"/>
    <sheet name="国内(小選挙区別) " sheetId="29" r:id="rId7"/>
    <sheet name="在外" sheetId="31" r:id="rId8"/>
    <sheet name="在外(小選挙区別) " sheetId="30" r:id="rId9"/>
    <sheet name="国内＋在外" sheetId="34" r:id="rId10"/>
    <sheet name="国内＋在外(小選挙区別)" sheetId="35" r:id="rId11"/>
  </sheets>
  <definedNames>
    <definedName name="_Fill" localSheetId="2" hidden="1">#REF!</definedName>
    <definedName name="_Fill" localSheetId="0" hidden="1">直接請求の数!#REF!</definedName>
    <definedName name="_Fill" hidden="1">#REF!</definedName>
    <definedName name="_xlnm._FilterDatabase" localSheetId="5" hidden="1">国内!$E$3:$E$57</definedName>
    <definedName name="_xlnm._FilterDatabase" localSheetId="6" hidden="1">'国内(小選挙区別) '!$E$3:$E$76</definedName>
    <definedName name="_xlnm._FilterDatabase" localSheetId="9" hidden="1">'国内＋在外'!$E$3:$E$57</definedName>
    <definedName name="_xlnm._FilterDatabase" localSheetId="10" hidden="1">'国内＋在外(小選挙区別)'!$E$1:$E$76</definedName>
    <definedName name="_xlnm._FilterDatabase" localSheetId="7" hidden="1">在外!$E$2:$E$71</definedName>
    <definedName name="_xlnm._FilterDatabase" localSheetId="8" hidden="1">'在外(小選挙区別) '!$E$3:$E$76</definedName>
    <definedName name="_xlnm.Print_Area" localSheetId="5">国内!$A$1:$R$58</definedName>
    <definedName name="_xlnm.Print_Area" localSheetId="6">'国内(小選挙区別) '!$A$1:$L$50</definedName>
    <definedName name="_xlnm.Print_Area" localSheetId="9">'国内＋在外'!$A$1:$R$58</definedName>
    <definedName name="_xlnm.Print_Area" localSheetId="10">'国内＋在外(小選挙区別)'!$A$1:$L$50</definedName>
    <definedName name="_xlnm.Print_Area" localSheetId="7">在外!$A$1:$R$58</definedName>
    <definedName name="_xlnm.Print_Area" localSheetId="8">'在外(小選挙区別) '!$A$1:$L$50</definedName>
    <definedName name="_xlnm.Print_Area" localSheetId="1">支出制限額!$A$1:$S$52</definedName>
    <definedName name="_xlnm.Print_Area" localSheetId="0">直接請求の数!$A$1:$G$70</definedName>
    <definedName name="_xlnm.Print_Area" localSheetId="4">報道提供!$A$1:$H$49</definedName>
    <definedName name="Print_Area_MI" localSheetId="0">直接請求の数!#REF!</definedName>
    <definedName name="Print_Titles_MI" localSheetId="0">直接請求の数!$2:$26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40" l="1"/>
  <c r="D81" i="40"/>
  <c r="C81" i="40"/>
  <c r="E102" i="40"/>
  <c r="D102" i="40"/>
  <c r="C102" i="40"/>
  <c r="E312" i="40" l="1"/>
  <c r="E313" i="40" s="1"/>
  <c r="D312" i="40"/>
  <c r="D313" i="40" s="1"/>
  <c r="E73" i="40"/>
  <c r="D73" i="40"/>
  <c r="C73" i="40"/>
  <c r="C312" i="40" l="1"/>
  <c r="C313" i="40" s="1"/>
  <c r="E49" i="41" l="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D10" i="41"/>
  <c r="P10" i="41" s="1"/>
  <c r="D9" i="41"/>
  <c r="P9" i="41" s="1"/>
  <c r="D8" i="41"/>
  <c r="P8" i="41" s="1"/>
  <c r="D7" i="41"/>
  <c r="P7" i="41" s="1"/>
  <c r="D6" i="41"/>
  <c r="P6" i="41" s="1"/>
  <c r="S30" i="42"/>
  <c r="F18" i="42"/>
  <c r="F15" i="42"/>
  <c r="E51" i="41" l="1"/>
  <c r="M23" i="41"/>
  <c r="M49" i="41"/>
  <c r="M34" i="41"/>
  <c r="M19" i="41"/>
  <c r="M30" i="41"/>
  <c r="U10" i="41"/>
  <c r="L10" i="41"/>
  <c r="U9" i="41"/>
  <c r="L9" i="41"/>
  <c r="U8" i="41"/>
  <c r="L8" i="41"/>
  <c r="U7" i="41"/>
  <c r="L7" i="41"/>
  <c r="U6" i="41"/>
  <c r="L6" i="41"/>
  <c r="D67" i="42" l="1"/>
  <c r="D63" i="42"/>
  <c r="D62" i="42"/>
  <c r="D61" i="42"/>
  <c r="D60" i="42"/>
  <c r="D59" i="42"/>
  <c r="D58" i="42"/>
  <c r="D55" i="42"/>
  <c r="D53" i="42"/>
  <c r="D52" i="42"/>
  <c r="D51" i="42"/>
  <c r="D50" i="42"/>
  <c r="D47" i="42"/>
  <c r="D45" i="42"/>
  <c r="D44" i="42"/>
  <c r="D43" i="42"/>
  <c r="D40" i="42"/>
  <c r="D39" i="42"/>
  <c r="D38" i="42"/>
  <c r="D37" i="42"/>
  <c r="D36" i="42"/>
  <c r="D33" i="42"/>
  <c r="D32" i="42"/>
  <c r="D65" i="42"/>
  <c r="E86" i="40"/>
  <c r="D86" i="40"/>
  <c r="C86" i="40"/>
  <c r="E67" i="40"/>
  <c r="D67" i="40"/>
  <c r="C67" i="40"/>
  <c r="C103" i="40" s="1"/>
  <c r="AN2" i="39"/>
  <c r="D42" i="42" l="1"/>
  <c r="D35" i="42"/>
  <c r="D41" i="42"/>
  <c r="E41" i="42" s="1"/>
  <c r="F41" i="42" s="1"/>
  <c r="D57" i="42"/>
  <c r="D64" i="42"/>
  <c r="D66" i="42" s="1"/>
  <c r="E66" i="42" s="1"/>
  <c r="F66" i="42" s="1"/>
  <c r="D49" i="42"/>
  <c r="D31" i="42"/>
  <c r="D34" i="42"/>
  <c r="E34" i="42" s="1"/>
  <c r="F34" i="42" s="1"/>
  <c r="D69" i="42"/>
  <c r="E69" i="42" s="1"/>
  <c r="F69" i="42" s="1"/>
  <c r="E60" i="42"/>
  <c r="F60" i="42" s="1"/>
  <c r="D56" i="42"/>
  <c r="E56" i="42" s="1"/>
  <c r="F56" i="42" s="1"/>
  <c r="D68" i="42"/>
  <c r="E68" i="42" s="1"/>
  <c r="F68" i="42" s="1"/>
  <c r="E59" i="42"/>
  <c r="F59" i="42" s="1"/>
  <c r="E67" i="42"/>
  <c r="F67" i="42" s="1"/>
  <c r="D29" i="42"/>
  <c r="D48" i="42"/>
  <c r="E48" i="42" s="1"/>
  <c r="F48" i="42" s="1"/>
  <c r="E61" i="42"/>
  <c r="F61" i="42" s="1"/>
  <c r="D28" i="42"/>
  <c r="E62" i="42"/>
  <c r="F62" i="42" s="1"/>
  <c r="D46" i="42"/>
  <c r="E46" i="42" s="1"/>
  <c r="F46" i="42" s="1"/>
  <c r="E55" i="42"/>
  <c r="F55" i="42" s="1"/>
  <c r="D103" i="40"/>
  <c r="E103" i="40"/>
  <c r="E57" i="42" l="1"/>
  <c r="F57" i="42" s="1"/>
  <c r="D54" i="42"/>
  <c r="E54" i="42" s="1"/>
  <c r="F54" i="42" s="1"/>
  <c r="D30" i="42"/>
  <c r="E30" i="42" s="1"/>
  <c r="F30" i="42" s="1"/>
  <c r="A9" i="38"/>
  <c r="C6" i="42" l="1"/>
  <c r="E58" i="42"/>
  <c r="F58" i="42" s="1"/>
  <c r="P29" i="42" l="1"/>
  <c r="Q29" i="42" s="1"/>
  <c r="S29" i="42" s="1"/>
  <c r="E6" i="42"/>
  <c r="F6" i="42" s="1"/>
  <c r="C12" i="42"/>
  <c r="F12" i="42" s="1"/>
  <c r="F20" i="42" s="1"/>
  <c r="F22" i="42" s="1"/>
  <c r="E23" i="38" l="1"/>
  <c r="E24" i="38"/>
  <c r="D37" i="38"/>
  <c r="D27" i="38"/>
  <c r="D17" i="38"/>
  <c r="E33" i="38" l="1"/>
  <c r="E34" i="38"/>
  <c r="E14" i="38"/>
  <c r="E13" i="38"/>
  <c r="E32" i="38" l="1"/>
  <c r="E22" i="38"/>
  <c r="D29" i="38"/>
  <c r="D28" i="38"/>
  <c r="D39" i="38" l="1"/>
  <c r="E12" i="38"/>
  <c r="D18" i="38"/>
  <c r="D19" i="38"/>
  <c r="D38" i="38" l="1"/>
</calcChain>
</file>

<file path=xl/sharedStrings.xml><?xml version="1.0" encoding="utf-8"?>
<sst xmlns="http://schemas.openxmlformats.org/spreadsheetml/2006/main" count="1329" uniqueCount="301">
  <si>
    <t>市町村名</t>
  </si>
  <si>
    <t>男</t>
  </si>
  <si>
    <t>女</t>
  </si>
  <si>
    <t>計</t>
  </si>
  <si>
    <t>増減率</t>
  </si>
  <si>
    <t>郡計</t>
  </si>
  <si>
    <t>榛東村</t>
  </si>
  <si>
    <t>吉岡町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</si>
  <si>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</si>
  <si>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</si>
  <si>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</si>
  <si>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</si>
  <si>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</si>
  <si>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</si>
  <si>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</si>
  <si>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</si>
  <si>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片品村</t>
  </si>
  <si>
    <t>川場村</t>
  </si>
  <si>
    <t>昭和村</t>
  </si>
  <si>
    <t>玉村町</t>
  </si>
  <si>
    <t>板倉町</t>
  </si>
  <si>
    <t>明和町</t>
  </si>
  <si>
    <t>千代田町</t>
  </si>
  <si>
    <t>大泉町</t>
  </si>
  <si>
    <t>邑楽町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</si>
  <si>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</si>
  <si>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</si>
  <si>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</si>
  <si>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</si>
  <si>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</si>
  <si>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</si>
  <si>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</si>
  <si>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</si>
  <si>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</si>
  <si>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</si>
  <si>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</si>
  <si>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市計</t>
  </si>
  <si>
    <t>県計</t>
  </si>
  <si>
    <t>１区</t>
  </si>
  <si>
    <t>衆</t>
  </si>
  <si>
    <t>２区</t>
  </si>
  <si>
    <t>議</t>
  </si>
  <si>
    <t>３区</t>
  </si>
  <si>
    <t>院</t>
  </si>
  <si>
    <t>４区</t>
  </si>
  <si>
    <t>５区</t>
  </si>
  <si>
    <t>上野村</t>
    <rPh sb="0" eb="3">
      <t>ウエノムラ</t>
    </rPh>
    <phoneticPr fontId="4"/>
  </si>
  <si>
    <t>神流町</t>
    <rPh sb="0" eb="2">
      <t>カミナガ</t>
    </rPh>
    <rPh sb="2" eb="3">
      <t>マチ</t>
    </rPh>
    <phoneticPr fontId="4"/>
  </si>
  <si>
    <t>１区</t>
    <rPh sb="1" eb="2">
      <t>ク</t>
    </rPh>
    <phoneticPr fontId="4"/>
  </si>
  <si>
    <t>5区</t>
    <rPh sb="1" eb="2">
      <t>ク</t>
    </rPh>
    <phoneticPr fontId="4"/>
  </si>
  <si>
    <t>4区</t>
    <rPh sb="1" eb="2">
      <t>ク</t>
    </rPh>
    <phoneticPr fontId="4"/>
  </si>
  <si>
    <t>2区</t>
    <rPh sb="1" eb="2">
      <t>ク</t>
    </rPh>
    <phoneticPr fontId="4"/>
  </si>
  <si>
    <t>3区</t>
    <rPh sb="1" eb="2">
      <t>ク</t>
    </rPh>
    <phoneticPr fontId="4"/>
  </si>
  <si>
    <t>増減率については、小数第３位を四捨五入しています。</t>
    <rPh sb="0" eb="3">
      <t>ゾウゲンリツ</t>
    </rPh>
    <rPh sb="9" eb="11">
      <t>ショウスウ</t>
    </rPh>
    <rPh sb="11" eb="12">
      <t>ダイ</t>
    </rPh>
    <rPh sb="13" eb="14">
      <t>イ</t>
    </rPh>
    <rPh sb="15" eb="19">
      <t>シシャゴニュウ</t>
    </rPh>
    <phoneticPr fontId="4"/>
  </si>
  <si>
    <t>みなかみ町</t>
    <rPh sb="4" eb="5">
      <t>マチ</t>
    </rPh>
    <phoneticPr fontId="5"/>
  </si>
  <si>
    <t>みどり市</t>
    <rPh sb="3" eb="4">
      <t>シ</t>
    </rPh>
    <phoneticPr fontId="5"/>
  </si>
  <si>
    <t>佐波郡</t>
    <rPh sb="0" eb="3">
      <t>サワグン</t>
    </rPh>
    <phoneticPr fontId="4"/>
  </si>
  <si>
    <t>北群馬郡</t>
    <rPh sb="0" eb="1">
      <t>キタ</t>
    </rPh>
    <rPh sb="1" eb="4">
      <t>グンマグン</t>
    </rPh>
    <phoneticPr fontId="5"/>
  </si>
  <si>
    <t>東吾妻町</t>
    <rPh sb="0" eb="1">
      <t>ヒガシ</t>
    </rPh>
    <rPh sb="1" eb="4">
      <t>アガツママチ</t>
    </rPh>
    <phoneticPr fontId="5"/>
  </si>
  <si>
    <t>甘楽郡</t>
    <rPh sb="0" eb="3">
      <t>カンラグン</t>
    </rPh>
    <phoneticPr fontId="5"/>
  </si>
  <si>
    <t>吾妻郡</t>
    <rPh sb="0" eb="3">
      <t>アガツマグン</t>
    </rPh>
    <phoneticPr fontId="5"/>
  </si>
  <si>
    <t>利根郡</t>
    <rPh sb="0" eb="3">
      <t>トネグン</t>
    </rPh>
    <phoneticPr fontId="5"/>
  </si>
  <si>
    <t>邑楽郡</t>
    <rPh sb="0" eb="3">
      <t>オウラグン</t>
    </rPh>
    <phoneticPr fontId="5"/>
  </si>
  <si>
    <t>市</t>
    <rPh sb="0" eb="1">
      <t>シ</t>
    </rPh>
    <phoneticPr fontId="5"/>
  </si>
  <si>
    <t>市町村名</t>
    <rPh sb="0" eb="3">
      <t>しちょうそん</t>
    </rPh>
    <rPh sb="3" eb="4">
      <t>めい</t>
    </rPh>
    <phoneticPr fontId="12" type="Hiragana"/>
  </si>
  <si>
    <t>選挙区</t>
    <rPh sb="0" eb="3">
      <t>せんきょく</t>
    </rPh>
    <phoneticPr fontId="12" type="Hiragana"/>
  </si>
  <si>
    <t>男</t>
    <rPh sb="0" eb="1">
      <t>おとこ</t>
    </rPh>
    <phoneticPr fontId="12" type="Hiragana"/>
  </si>
  <si>
    <t>女</t>
    <rPh sb="0" eb="1">
      <t>おんな</t>
    </rPh>
    <phoneticPr fontId="12" type="Hiragana"/>
  </si>
  <si>
    <t>計</t>
    <rPh sb="0" eb="1">
      <t>けい</t>
    </rPh>
    <phoneticPr fontId="12" type="Hiragana"/>
  </si>
  <si>
    <t>前橋市</t>
    <rPh sb="0" eb="3">
      <t>まえばしし</t>
    </rPh>
    <phoneticPr fontId="12" type="Hiragana"/>
  </si>
  <si>
    <t>沼田市</t>
    <rPh sb="0" eb="3">
      <t>ぬまたし</t>
    </rPh>
    <phoneticPr fontId="12" type="Hiragana"/>
  </si>
  <si>
    <t>桐生市(１区)</t>
    <rPh sb="0" eb="2">
      <t>きりゅう</t>
    </rPh>
    <rPh sb="2" eb="3">
      <t>し</t>
    </rPh>
    <rPh sb="5" eb="6">
      <t>く</t>
    </rPh>
    <phoneticPr fontId="12" type="Hiragana"/>
  </si>
  <si>
    <t>渋川市(１区)</t>
    <rPh sb="0" eb="3">
      <t>しぶかわし</t>
    </rPh>
    <rPh sb="5" eb="6">
      <t>く</t>
    </rPh>
    <phoneticPr fontId="12" type="Hiragana"/>
  </si>
  <si>
    <t>みどり市(１区)</t>
    <rPh sb="3" eb="4">
      <t>し</t>
    </rPh>
    <rPh sb="6" eb="7">
      <t>く</t>
    </rPh>
    <phoneticPr fontId="12" type="Hiragana"/>
  </si>
  <si>
    <t>片品村</t>
    <rPh sb="0" eb="3">
      <t>かたしなむら</t>
    </rPh>
    <phoneticPr fontId="12" type="Hiragana"/>
  </si>
  <si>
    <t>川場村</t>
    <rPh sb="0" eb="3">
      <t>かわばむら</t>
    </rPh>
    <phoneticPr fontId="12" type="Hiragana"/>
  </si>
  <si>
    <t>昭和村</t>
    <rPh sb="0" eb="3">
      <t>しょうわむら</t>
    </rPh>
    <phoneticPr fontId="12" type="Hiragana"/>
  </si>
  <si>
    <t>みなかみ町</t>
    <rPh sb="4" eb="5">
      <t>まち</t>
    </rPh>
    <phoneticPr fontId="12" type="Hiragana"/>
  </si>
  <si>
    <t>桐生市(２区)</t>
    <rPh sb="0" eb="2">
      <t>きりゅう</t>
    </rPh>
    <rPh sb="2" eb="3">
      <t>し</t>
    </rPh>
    <rPh sb="5" eb="6">
      <t>く</t>
    </rPh>
    <phoneticPr fontId="12" type="Hiragana"/>
  </si>
  <si>
    <t>伊勢崎市</t>
    <rPh sb="0" eb="4">
      <t>いせさきし</t>
    </rPh>
    <phoneticPr fontId="12" type="Hiragana"/>
  </si>
  <si>
    <t>太田市(２区)</t>
    <rPh sb="0" eb="3">
      <t>おおたし</t>
    </rPh>
    <rPh sb="5" eb="6">
      <t>く</t>
    </rPh>
    <phoneticPr fontId="12" type="Hiragana"/>
  </si>
  <si>
    <t>みどり市(２区)</t>
    <rPh sb="3" eb="4">
      <t>し</t>
    </rPh>
    <rPh sb="6" eb="7">
      <t>く</t>
    </rPh>
    <phoneticPr fontId="12" type="Hiragana"/>
  </si>
  <si>
    <t>玉村町</t>
    <rPh sb="0" eb="3">
      <t>たまむらまち</t>
    </rPh>
    <phoneticPr fontId="12" type="Hiragana"/>
  </si>
  <si>
    <t>太田市(３区)</t>
    <rPh sb="0" eb="3">
      <t>おおたし</t>
    </rPh>
    <rPh sb="5" eb="6">
      <t>く</t>
    </rPh>
    <phoneticPr fontId="12" type="Hiragana"/>
  </si>
  <si>
    <t>館林市</t>
    <rPh sb="0" eb="3">
      <t>たてばやしし</t>
    </rPh>
    <phoneticPr fontId="12" type="Hiragana"/>
  </si>
  <si>
    <t>板倉町</t>
    <rPh sb="0" eb="3">
      <t>いたくらまち</t>
    </rPh>
    <phoneticPr fontId="12" type="Hiragana"/>
  </si>
  <si>
    <t>明和町</t>
    <rPh sb="0" eb="3">
      <t>めいわまち</t>
    </rPh>
    <phoneticPr fontId="12" type="Hiragana"/>
  </si>
  <si>
    <t>千代田町</t>
    <rPh sb="0" eb="4">
      <t>ちよだまち</t>
    </rPh>
    <phoneticPr fontId="12" type="Hiragana"/>
  </si>
  <si>
    <t>大泉町</t>
    <rPh sb="0" eb="3">
      <t>おおいずみまち</t>
    </rPh>
    <phoneticPr fontId="12" type="Hiragana"/>
  </si>
  <si>
    <t>邑楽町</t>
    <rPh sb="0" eb="3">
      <t>おうらまち</t>
    </rPh>
    <phoneticPr fontId="12" type="Hiragana"/>
  </si>
  <si>
    <t>高崎市(４区)</t>
    <rPh sb="0" eb="3">
      <t>たかさきし</t>
    </rPh>
    <rPh sb="5" eb="6">
      <t>く</t>
    </rPh>
    <phoneticPr fontId="12" type="Hiragana"/>
  </si>
  <si>
    <t>藤岡市</t>
    <rPh sb="0" eb="3">
      <t>ふじおかし</t>
    </rPh>
    <phoneticPr fontId="12" type="Hiragana"/>
  </si>
  <si>
    <t>上野村</t>
    <rPh sb="0" eb="3">
      <t>うえのむら</t>
    </rPh>
    <phoneticPr fontId="12" type="Hiragana"/>
  </si>
  <si>
    <t>神流町</t>
    <rPh sb="0" eb="1">
      <t>かみ</t>
    </rPh>
    <rPh sb="1" eb="2">
      <t>りゅう</t>
    </rPh>
    <rPh sb="2" eb="3">
      <t>まち</t>
    </rPh>
    <phoneticPr fontId="12" type="Hiragana"/>
  </si>
  <si>
    <t>高崎市(５区)</t>
    <rPh sb="0" eb="3">
      <t>たかさきし</t>
    </rPh>
    <rPh sb="5" eb="6">
      <t>く</t>
    </rPh>
    <phoneticPr fontId="12" type="Hiragana"/>
  </si>
  <si>
    <t>渋川市(５区)</t>
    <rPh sb="0" eb="3">
      <t>しぶかわし</t>
    </rPh>
    <rPh sb="5" eb="6">
      <t>く</t>
    </rPh>
    <phoneticPr fontId="12" type="Hiragana"/>
  </si>
  <si>
    <t>富岡市</t>
    <rPh sb="0" eb="3">
      <t>とみおかし</t>
    </rPh>
    <phoneticPr fontId="12" type="Hiragana"/>
  </si>
  <si>
    <t>安中市</t>
    <rPh sb="0" eb="3">
      <t>あんなかし</t>
    </rPh>
    <phoneticPr fontId="12" type="Hiragana"/>
  </si>
  <si>
    <t>榛東村</t>
    <rPh sb="0" eb="3">
      <t>しんとうむら</t>
    </rPh>
    <phoneticPr fontId="12" type="Hiragana"/>
  </si>
  <si>
    <t>吉岡町</t>
    <rPh sb="0" eb="3">
      <t>よしおかまち</t>
    </rPh>
    <phoneticPr fontId="12" type="Hiragana"/>
  </si>
  <si>
    <t>下仁田町</t>
    <rPh sb="0" eb="4">
      <t>しもにたまち</t>
    </rPh>
    <phoneticPr fontId="12" type="Hiragana"/>
  </si>
  <si>
    <t>南牧村</t>
    <rPh sb="0" eb="3">
      <t>なんもくむら</t>
    </rPh>
    <phoneticPr fontId="12" type="Hiragana"/>
  </si>
  <si>
    <t>甘楽町</t>
    <rPh sb="0" eb="3">
      <t>かんらまち</t>
    </rPh>
    <phoneticPr fontId="12" type="Hiragana"/>
  </si>
  <si>
    <t>中之条町</t>
    <rPh sb="0" eb="4">
      <t>なかのじょうまち</t>
    </rPh>
    <phoneticPr fontId="12" type="Hiragana"/>
  </si>
  <si>
    <t>長野原町</t>
    <rPh sb="0" eb="4">
      <t>ながのはらまち</t>
    </rPh>
    <phoneticPr fontId="12" type="Hiragana"/>
  </si>
  <si>
    <t>嬬恋村</t>
    <rPh sb="0" eb="3">
      <t>つまごいむら</t>
    </rPh>
    <phoneticPr fontId="12" type="Hiragana"/>
  </si>
  <si>
    <t>草津町</t>
    <rPh sb="0" eb="3">
      <t>くさつまち</t>
    </rPh>
    <phoneticPr fontId="12" type="Hiragana"/>
  </si>
  <si>
    <t>高山村</t>
    <rPh sb="0" eb="3">
      <t>たかやまむら</t>
    </rPh>
    <phoneticPr fontId="12" type="Hiragana"/>
  </si>
  <si>
    <t>東吾妻町</t>
    <rPh sb="0" eb="1">
      <t>ひがし</t>
    </rPh>
    <rPh sb="1" eb="4">
      <t>あがつままち</t>
    </rPh>
    <phoneticPr fontId="12" type="Hiragana"/>
  </si>
  <si>
    <t>県計</t>
    <rPh sb="0" eb="1">
      <t>けん</t>
    </rPh>
    <rPh sb="1" eb="2">
      <t>けい</t>
    </rPh>
    <phoneticPr fontId="12" type="Hiragana"/>
  </si>
  <si>
    <t>＜ 在　外 ＞</t>
    <rPh sb="2" eb="3">
      <t>ザイ</t>
    </rPh>
    <rPh sb="4" eb="5">
      <t>ガイ</t>
    </rPh>
    <phoneticPr fontId="5"/>
  </si>
  <si>
    <t>　＜ 在　外 ＞</t>
    <rPh sb="3" eb="4">
      <t>ザイ</t>
    </rPh>
    <rPh sb="5" eb="6">
      <t>ガイ</t>
    </rPh>
    <phoneticPr fontId="5"/>
  </si>
  <si>
    <t>多野郡</t>
    <rPh sb="0" eb="3">
      <t>タノグン</t>
    </rPh>
    <phoneticPr fontId="5"/>
  </si>
  <si>
    <t>衆議院</t>
    <rPh sb="0" eb="1">
      <t>シュウ</t>
    </rPh>
    <rPh sb="1" eb="2">
      <t>マコト</t>
    </rPh>
    <rPh sb="2" eb="3">
      <t>イン</t>
    </rPh>
    <phoneticPr fontId="5"/>
  </si>
  <si>
    <t>＜ 国　内 ＞</t>
    <rPh sb="2" eb="3">
      <t>クニ</t>
    </rPh>
    <rPh sb="4" eb="5">
      <t>ウチ</t>
    </rPh>
    <phoneticPr fontId="5"/>
  </si>
  <si>
    <t>１
区</t>
    <rPh sb="2" eb="3">
      <t>ク</t>
    </rPh>
    <phoneticPr fontId="5"/>
  </si>
  <si>
    <t>２
区</t>
    <rPh sb="2" eb="3">
      <t>ク</t>
    </rPh>
    <phoneticPr fontId="5"/>
  </si>
  <si>
    <t>３
区</t>
    <rPh sb="2" eb="3">
      <t>ク</t>
    </rPh>
    <phoneticPr fontId="5"/>
  </si>
  <si>
    <t>４
区</t>
    <rPh sb="2" eb="3">
      <t>ク</t>
    </rPh>
    <phoneticPr fontId="5"/>
  </si>
  <si>
    <t>５
区</t>
    <rPh sb="2" eb="3">
      <t>ク</t>
    </rPh>
    <phoneticPr fontId="5"/>
  </si>
  <si>
    <t>差　引　増　減</t>
    <phoneticPr fontId="5"/>
  </si>
  <si>
    <t>差　引　増　減</t>
    <phoneticPr fontId="10"/>
  </si>
  <si>
    <t>＜国内＋在外＞</t>
    <rPh sb="1" eb="3">
      <t>コクナイ</t>
    </rPh>
    <rPh sb="4" eb="6">
      <t>ザイガイ</t>
    </rPh>
    <phoneticPr fontId="5"/>
  </si>
  <si>
    <t>前回登録者数</t>
    <rPh sb="0" eb="2">
      <t>ゼンカイ</t>
    </rPh>
    <rPh sb="2" eb="5">
      <t>トウロクシャ</t>
    </rPh>
    <rPh sb="5" eb="6">
      <t>スウ</t>
    </rPh>
    <phoneticPr fontId="5"/>
  </si>
  <si>
    <t>人</t>
    <rPh sb="0" eb="1">
      <t>ニン</t>
    </rPh>
    <phoneticPr fontId="5"/>
  </si>
  <si>
    <t>＜国内＞</t>
    <rPh sb="1" eb="3">
      <t>コクナイ</t>
    </rPh>
    <phoneticPr fontId="5"/>
  </si>
  <si>
    <t>＜在外＞</t>
    <rPh sb="1" eb="3">
      <t>ザイガイ</t>
    </rPh>
    <phoneticPr fontId="5"/>
  </si>
  <si>
    <t>＜合計（国内＋在外）＞</t>
    <rPh sb="1" eb="3">
      <t>ゴウケイ</t>
    </rPh>
    <rPh sb="4" eb="6">
      <t>コクナイ</t>
    </rPh>
    <rPh sb="7" eb="9">
      <t>ザイガイ</t>
    </rPh>
    <phoneticPr fontId="5"/>
  </si>
  <si>
    <t>【備考】</t>
    <rPh sb="1" eb="3">
      <t>ビコウ</t>
    </rPh>
    <phoneticPr fontId="5"/>
  </si>
  <si>
    <t>選挙人名簿登録者数及び在外選挙人名簿登録者数について</t>
    <rPh sb="0" eb="3">
      <t>センキョニン</t>
    </rPh>
    <rPh sb="3" eb="5">
      <t>メイボ</t>
    </rPh>
    <rPh sb="5" eb="8">
      <t>トウロクシャ</t>
    </rPh>
    <rPh sb="8" eb="9">
      <t>スウ</t>
    </rPh>
    <rPh sb="9" eb="10">
      <t>オヨ</t>
    </rPh>
    <rPh sb="11" eb="13">
      <t>ザイガイ</t>
    </rPh>
    <rPh sb="13" eb="16">
      <t>センキョニン</t>
    </rPh>
    <rPh sb="16" eb="18">
      <t>メイボ</t>
    </rPh>
    <rPh sb="18" eb="21">
      <t>トウロクシャ</t>
    </rPh>
    <rPh sb="21" eb="22">
      <t>スウ</t>
    </rPh>
    <phoneticPr fontId="5"/>
  </si>
  <si>
    <t>(1)</t>
    <phoneticPr fontId="5"/>
  </si>
  <si>
    <t>(2)</t>
    <phoneticPr fontId="5"/>
  </si>
  <si>
    <t>男女別及び市町村別の数値は別表のとおりです。</t>
    <rPh sb="0" eb="2">
      <t>ダンジョ</t>
    </rPh>
    <rPh sb="2" eb="3">
      <t>ベツ</t>
    </rPh>
    <rPh sb="3" eb="4">
      <t>オヨ</t>
    </rPh>
    <rPh sb="5" eb="8">
      <t>シチョウソン</t>
    </rPh>
    <rPh sb="8" eb="9">
      <t>ベツ</t>
    </rPh>
    <rPh sb="10" eb="12">
      <t>スウチ</t>
    </rPh>
    <rPh sb="13" eb="15">
      <t>ベッピョウ</t>
    </rPh>
    <phoneticPr fontId="5"/>
  </si>
  <si>
    <t>人）</t>
    <rPh sb="0" eb="1">
      <t>ニン</t>
    </rPh>
    <phoneticPr fontId="5"/>
  </si>
  <si>
    <t>うち18歳</t>
    <rPh sb="3" eb="4">
      <t>サイ</t>
    </rPh>
    <phoneticPr fontId="5"/>
  </si>
  <si>
    <t>うち19歳</t>
    <rPh sb="3" eb="4">
      <t>サイ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</si>
  <si>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</si>
  <si>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</si>
  <si>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</si>
  <si>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（選挙人名簿）</t>
    <rPh sb="1" eb="4">
      <t>センキョニン</t>
    </rPh>
    <rPh sb="4" eb="6">
      <t>メイボ</t>
    </rPh>
    <phoneticPr fontId="10"/>
  </si>
  <si>
    <t>市町村名</t>
    <rPh sb="0" eb="4">
      <t>シチョウソンメイ</t>
    </rPh>
    <phoneticPr fontId="10"/>
  </si>
  <si>
    <t>群馬県選挙管理委員会</t>
    <rPh sb="0" eb="3">
      <t>グンマケン</t>
    </rPh>
    <rPh sb="3" eb="5">
      <t>センキョ</t>
    </rPh>
    <rPh sb="5" eb="7">
      <t>カンリ</t>
    </rPh>
    <rPh sb="7" eb="10">
      <t>イインカイ</t>
    </rPh>
    <phoneticPr fontId="5"/>
  </si>
  <si>
    <t>（うち18歳の登録者数</t>
    <rPh sb="5" eb="6">
      <t>サイ</t>
    </rPh>
    <rPh sb="7" eb="10">
      <t>トウロクシャ</t>
    </rPh>
    <rPh sb="10" eb="11">
      <t>スウ</t>
    </rPh>
    <phoneticPr fontId="5"/>
  </si>
  <si>
    <t>（うち19歳の登録者数</t>
    <rPh sb="5" eb="6">
      <t>サイ</t>
    </rPh>
    <rPh sb="7" eb="10">
      <t>トウロクシャ</t>
    </rPh>
    <rPh sb="10" eb="11">
      <t>スウ</t>
    </rPh>
    <phoneticPr fontId="5"/>
  </si>
  <si>
    <t>現在）[対前回]</t>
  </si>
  <si>
    <t>＜市町村別＞　　選挙人名簿登録者数　（選挙時登録</t>
    <rPh sb="1" eb="4">
      <t>シチョウソン</t>
    </rPh>
    <rPh sb="4" eb="5">
      <t>ベツ</t>
    </rPh>
    <phoneticPr fontId="5"/>
  </si>
  <si>
    <t>＜市町村別＞　在外選挙人名簿登録者数　（</t>
    <phoneticPr fontId="5"/>
  </si>
  <si>
    <t>＜市町村別＞　　選挙人名簿登録者数　（</t>
    <rPh sb="1" eb="4">
      <t>シチョウソン</t>
    </rPh>
    <rPh sb="4" eb="5">
      <t>ベツ</t>
    </rPh>
    <phoneticPr fontId="5"/>
  </si>
  <si>
    <t>　選挙人名簿登録者数</t>
    <rPh sb="1" eb="4">
      <t>センキョニン</t>
    </rPh>
    <rPh sb="4" eb="6">
      <t>メイボ</t>
    </rPh>
    <rPh sb="6" eb="9">
      <t>トウロクシャ</t>
    </rPh>
    <rPh sb="9" eb="10">
      <t>スウ</t>
    </rPh>
    <phoneticPr fontId="5"/>
  </si>
  <si>
    <t>差引増減</t>
    <rPh sb="0" eb="2">
      <t>サシヒキ</t>
    </rPh>
    <rPh sb="2" eb="4">
      <t>ゾウゲン</t>
    </rPh>
    <phoneticPr fontId="5"/>
  </si>
  <si>
    <t>増減率</t>
    <rPh sb="0" eb="3">
      <t>ゾウゲンリツ</t>
    </rPh>
    <phoneticPr fontId="5"/>
  </si>
  <si>
    <t>上記の登録者数には、現在日時点で転出等表示中の者（登録市町村から転出後4カ月未満かつ転出先で登録）なども含まれているため、投票率の計算などに使われる「選挙当日有権者数」は、通常、これより少なくなります。</t>
    <phoneticPr fontId="5"/>
  </si>
  <si>
    <t>　在外選挙人名簿登録者数</t>
    <rPh sb="1" eb="3">
      <t>ザイガイ</t>
    </rPh>
    <rPh sb="3" eb="6">
      <t>センキョニン</t>
    </rPh>
    <rPh sb="6" eb="8">
      <t>メイボ</t>
    </rPh>
    <rPh sb="8" eb="11">
      <t>トウロクシャ</t>
    </rPh>
    <rPh sb="11" eb="12">
      <t>スウ</t>
    </rPh>
    <phoneticPr fontId="5"/>
  </si>
  <si>
    <t>　選挙人名簿及び在外選挙人名簿登録者数</t>
    <rPh sb="1" eb="4">
      <t>センキョニン</t>
    </rPh>
    <rPh sb="4" eb="6">
      <t>メイボ</t>
    </rPh>
    <rPh sb="6" eb="7">
      <t>オヨ</t>
    </rPh>
    <rPh sb="8" eb="10">
      <t>ザイガイ</t>
    </rPh>
    <rPh sb="10" eb="13">
      <t>センキョニン</t>
    </rPh>
    <rPh sb="13" eb="15">
      <t>メイボ</t>
    </rPh>
    <rPh sb="15" eb="18">
      <t>トウロクシャ</t>
    </rPh>
    <rPh sb="18" eb="19">
      <t>スウ</t>
    </rPh>
    <phoneticPr fontId="5"/>
  </si>
  <si>
    <t>(3)</t>
    <phoneticPr fontId="5"/>
  </si>
  <si>
    <t>18歳・19歳の登録者数について、年齢は選挙期日現在で集計しています。</t>
    <rPh sb="2" eb="3">
      <t>サイ</t>
    </rPh>
    <rPh sb="6" eb="7">
      <t>サイ</t>
    </rPh>
    <rPh sb="8" eb="11">
      <t>トウロクシャ</t>
    </rPh>
    <rPh sb="11" eb="12">
      <t>スウ</t>
    </rPh>
    <rPh sb="17" eb="19">
      <t>ネンレイ</t>
    </rPh>
    <rPh sb="20" eb="22">
      <t>センキョ</t>
    </rPh>
    <rPh sb="22" eb="24">
      <t>キジツ</t>
    </rPh>
    <rPh sb="24" eb="26">
      <t>ゲンザイ</t>
    </rPh>
    <rPh sb="27" eb="29">
      <t>シュウケイ</t>
    </rPh>
    <phoneticPr fontId="5"/>
  </si>
  <si>
    <t>群馬県第１区計</t>
    <rPh sb="0" eb="3">
      <t>ぐんまけん</t>
    </rPh>
    <rPh sb="3" eb="4">
      <t>だい</t>
    </rPh>
    <rPh sb="5" eb="6">
      <t>く</t>
    </rPh>
    <rPh sb="6" eb="7">
      <t>けい</t>
    </rPh>
    <phoneticPr fontId="12" type="Hiragana"/>
  </si>
  <si>
    <t>群馬県第１区</t>
    <rPh sb="0" eb="3">
      <t>グンマケン</t>
    </rPh>
    <rPh sb="3" eb="4">
      <t>ダイ</t>
    </rPh>
    <rPh sb="5" eb="6">
      <t>ク</t>
    </rPh>
    <phoneticPr fontId="5"/>
  </si>
  <si>
    <t>群馬県第２区</t>
    <rPh sb="0" eb="2">
      <t>グンマケン</t>
    </rPh>
    <rPh sb="2" eb="3">
      <t>ダイ</t>
    </rPh>
    <rPh sb="4" eb="5">
      <t>ク</t>
    </rPh>
    <phoneticPr fontId="5"/>
  </si>
  <si>
    <t>群馬県第３区</t>
    <rPh sb="0" eb="2">
      <t>グンマケン</t>
    </rPh>
    <rPh sb="2" eb="3">
      <t>ダイ</t>
    </rPh>
    <rPh sb="4" eb="5">
      <t>ク</t>
    </rPh>
    <phoneticPr fontId="5"/>
  </si>
  <si>
    <t>群馬県第２区計</t>
    <rPh sb="0" eb="3">
      <t>ぐんまけん</t>
    </rPh>
    <rPh sb="3" eb="4">
      <t>だい</t>
    </rPh>
    <rPh sb="5" eb="6">
      <t>く</t>
    </rPh>
    <rPh sb="6" eb="7">
      <t>けい</t>
    </rPh>
    <phoneticPr fontId="12" type="Hiragana"/>
  </si>
  <si>
    <t>群馬県第３区計</t>
    <rPh sb="0" eb="3">
      <t>ぐんまけん</t>
    </rPh>
    <rPh sb="3" eb="4">
      <t>だい</t>
    </rPh>
    <rPh sb="5" eb="6">
      <t>く</t>
    </rPh>
    <rPh sb="6" eb="7">
      <t>けい</t>
    </rPh>
    <phoneticPr fontId="12" type="Hiragana"/>
  </si>
  <si>
    <t>群馬県第４区</t>
    <rPh sb="0" eb="2">
      <t>グンマケン</t>
    </rPh>
    <rPh sb="2" eb="3">
      <t>ダイ</t>
    </rPh>
    <rPh sb="4" eb="5">
      <t>ク</t>
    </rPh>
    <phoneticPr fontId="5"/>
  </si>
  <si>
    <t>群馬県第４区計</t>
    <rPh sb="0" eb="3">
      <t>ぐんまけん</t>
    </rPh>
    <rPh sb="3" eb="4">
      <t>だい</t>
    </rPh>
    <rPh sb="5" eb="6">
      <t>く</t>
    </rPh>
    <rPh sb="6" eb="7">
      <t>けい</t>
    </rPh>
    <phoneticPr fontId="12" type="Hiragana"/>
  </si>
  <si>
    <t>群馬県第５区</t>
    <rPh sb="0" eb="2">
      <t>グンマケン</t>
    </rPh>
    <rPh sb="2" eb="3">
      <t>ダイ</t>
    </rPh>
    <rPh sb="4" eb="5">
      <t>ク</t>
    </rPh>
    <phoneticPr fontId="5"/>
  </si>
  <si>
    <t>群馬県第５区計</t>
    <rPh sb="0" eb="3">
      <t>ぐんまけん</t>
    </rPh>
    <rPh sb="3" eb="4">
      <t>だい</t>
    </rPh>
    <rPh sb="5" eb="6">
      <t>く</t>
    </rPh>
    <rPh sb="6" eb="7">
      <t>けい</t>
    </rPh>
    <phoneticPr fontId="12" type="Hiragana"/>
  </si>
  <si>
    <t>&lt;衆議院小選挙区別&gt; 選挙人名簿登録者数（選挙時登録</t>
    <phoneticPr fontId="5"/>
  </si>
  <si>
    <t>衆議院
小選挙区</t>
    <rPh sb="0" eb="3">
      <t>しゅうぎいん</t>
    </rPh>
    <rPh sb="4" eb="5">
      <t>しょう</t>
    </rPh>
    <rPh sb="5" eb="8">
      <t>せんきょく</t>
    </rPh>
    <phoneticPr fontId="12" type="Hiragana"/>
  </si>
  <si>
    <t>18歳・19歳の登録者数について、年齢は選挙期日現在で集計しています。</t>
    <phoneticPr fontId="4"/>
  </si>
  <si>
    <t>注1</t>
    <rPh sb="0" eb="1">
      <t>チュウ</t>
    </rPh>
    <phoneticPr fontId="4"/>
  </si>
  <si>
    <t>注2</t>
    <rPh sb="0" eb="1">
      <t>チュウ</t>
    </rPh>
    <phoneticPr fontId="5"/>
  </si>
  <si>
    <t>&lt;衆議院小選挙区別&gt; 選挙人名簿登録者数（</t>
    <rPh sb="1" eb="4">
      <t>シュウギイン</t>
    </rPh>
    <phoneticPr fontId="5"/>
  </si>
  <si>
    <t>衆議院
小選挙区</t>
    <rPh sb="0" eb="3">
      <t>シュウギイン</t>
    </rPh>
    <rPh sb="4" eb="8">
      <t>ショウセンキョク</t>
    </rPh>
    <phoneticPr fontId="5"/>
  </si>
  <si>
    <t>注2</t>
    <rPh sb="0" eb="1">
      <t>チュウ</t>
    </rPh>
    <phoneticPr fontId="5"/>
  </si>
  <si>
    <t>選挙区ごとの合計数について、令和３年10月18日現在の数は前回選挙時に発表したものと一致していません。</t>
    <rPh sb="0" eb="3">
      <t>センキョク</t>
    </rPh>
    <rPh sb="6" eb="8">
      <t>ゴウケイ</t>
    </rPh>
    <rPh sb="8" eb="9">
      <t>スウ</t>
    </rPh>
    <rPh sb="14" eb="16">
      <t>レイワ</t>
    </rPh>
    <rPh sb="17" eb="18">
      <t>ネン</t>
    </rPh>
    <rPh sb="20" eb="21">
      <t>ガツ</t>
    </rPh>
    <rPh sb="23" eb="24">
      <t>ニチ</t>
    </rPh>
    <rPh sb="24" eb="26">
      <t>ゲンザイ</t>
    </rPh>
    <rPh sb="27" eb="28">
      <t>カズ</t>
    </rPh>
    <rPh sb="29" eb="31">
      <t>ゼンカイ</t>
    </rPh>
    <rPh sb="31" eb="33">
      <t>センキョ</t>
    </rPh>
    <rPh sb="33" eb="34">
      <t>ジ</t>
    </rPh>
    <rPh sb="35" eb="37">
      <t>ハッピョウ</t>
    </rPh>
    <rPh sb="42" eb="44">
      <t>イッチ</t>
    </rPh>
    <phoneticPr fontId="5"/>
  </si>
  <si>
    <t>そのため、選挙区ごとの合計数について、令和３年10月18日現在の数は前回選挙時に発表したものと一致していません。</t>
    <rPh sb="5" eb="8">
      <t>センキョク</t>
    </rPh>
    <rPh sb="11" eb="13">
      <t>ゴウケイ</t>
    </rPh>
    <rPh sb="13" eb="14">
      <t>スウ</t>
    </rPh>
    <rPh sb="19" eb="21">
      <t>レイワ</t>
    </rPh>
    <rPh sb="22" eb="23">
      <t>ネン</t>
    </rPh>
    <rPh sb="25" eb="26">
      <t>ガツ</t>
    </rPh>
    <rPh sb="28" eb="29">
      <t>ニチ</t>
    </rPh>
    <rPh sb="29" eb="31">
      <t>ゲンザイ</t>
    </rPh>
    <rPh sb="32" eb="33">
      <t>カズ</t>
    </rPh>
    <rPh sb="34" eb="36">
      <t>ゼンカイ</t>
    </rPh>
    <rPh sb="36" eb="38">
      <t>センキョ</t>
    </rPh>
    <rPh sb="38" eb="39">
      <t>ジ</t>
    </rPh>
    <rPh sb="40" eb="42">
      <t>ハッピョウ</t>
    </rPh>
    <rPh sb="47" eb="49">
      <t>イッチ</t>
    </rPh>
    <phoneticPr fontId="5"/>
  </si>
  <si>
    <t>桐生市</t>
    <rPh sb="0" eb="2">
      <t>きりゅう</t>
    </rPh>
    <rPh sb="2" eb="3">
      <t>し</t>
    </rPh>
    <phoneticPr fontId="12" type="Hiragana"/>
  </si>
  <si>
    <t>みどり市</t>
    <rPh sb="3" eb="4">
      <t>し</t>
    </rPh>
    <phoneticPr fontId="12" type="Hiragana"/>
  </si>
  <si>
    <t>太田市</t>
    <rPh sb="0" eb="3">
      <t>おおたし</t>
    </rPh>
    <phoneticPr fontId="12" type="Hiragana"/>
  </si>
  <si>
    <t>渋川市</t>
    <rPh sb="0" eb="3">
      <t>しぶかわし</t>
    </rPh>
    <phoneticPr fontId="12" type="Hiragana"/>
  </si>
  <si>
    <t>うち同日の抹消者数（B)</t>
    <rPh sb="2" eb="4">
      <t>ドウジツ</t>
    </rPh>
    <rPh sb="5" eb="7">
      <t>マッショウ</t>
    </rPh>
    <rPh sb="7" eb="8">
      <t>シャ</t>
    </rPh>
    <rPh sb="8" eb="9">
      <t>スウ</t>
    </rPh>
    <phoneticPr fontId="4"/>
  </si>
  <si>
    <t>登録した者の数（補正登録を含む）（C)</t>
    <rPh sb="0" eb="2">
      <t>トウロク</t>
    </rPh>
    <rPh sb="4" eb="5">
      <t>モノ</t>
    </rPh>
    <rPh sb="6" eb="7">
      <t>カズ</t>
    </rPh>
    <rPh sb="8" eb="10">
      <t>ホセイ</t>
    </rPh>
    <rPh sb="10" eb="12">
      <t>トウロク</t>
    </rPh>
    <rPh sb="13" eb="14">
      <t>フク</t>
    </rPh>
    <phoneticPr fontId="4"/>
  </si>
  <si>
    <t>抹消した者の数（D)</t>
    <rPh sb="0" eb="2">
      <t>マッショウ</t>
    </rPh>
    <rPh sb="4" eb="5">
      <t>モノ</t>
    </rPh>
    <rPh sb="6" eb="7">
      <t>カズ</t>
    </rPh>
    <phoneticPr fontId="4"/>
  </si>
  <si>
    <t>今回登録日に登録した者の数（E)</t>
    <rPh sb="0" eb="2">
      <t>コンカイ</t>
    </rPh>
    <rPh sb="2" eb="5">
      <t>トウロクビ</t>
    </rPh>
    <rPh sb="6" eb="8">
      <t>トウロク</t>
    </rPh>
    <rPh sb="10" eb="11">
      <t>モノ</t>
    </rPh>
    <rPh sb="12" eb="13">
      <t>カズ</t>
    </rPh>
    <phoneticPr fontId="4"/>
  </si>
  <si>
    <t>今回登録日の選挙人名簿登録者数（F)</t>
    <rPh sb="0" eb="2">
      <t>コンカイ</t>
    </rPh>
    <rPh sb="2" eb="5">
      <t>トウロクビ</t>
    </rPh>
    <rPh sb="6" eb="9">
      <t>センキョニン</t>
    </rPh>
    <rPh sb="9" eb="11">
      <t>メイボ</t>
    </rPh>
    <rPh sb="11" eb="14">
      <t>トウロクシャ</t>
    </rPh>
    <rPh sb="14" eb="15">
      <t>スウ</t>
    </rPh>
    <phoneticPr fontId="4"/>
  </si>
  <si>
    <t>今回登録日に抹消した者の数（G)</t>
    <rPh sb="0" eb="2">
      <t>コンカイ</t>
    </rPh>
    <rPh sb="2" eb="5">
      <t>トウロクビ</t>
    </rPh>
    <rPh sb="6" eb="8">
      <t>マッショウ</t>
    </rPh>
    <rPh sb="10" eb="11">
      <t>モノ</t>
    </rPh>
    <rPh sb="12" eb="13">
      <t>カズ</t>
    </rPh>
    <phoneticPr fontId="4"/>
  </si>
  <si>
    <t>F-Gの数</t>
    <rPh sb="3" eb="4">
      <t>カズ</t>
    </rPh>
    <phoneticPr fontId="5"/>
  </si>
  <si>
    <t>前回登録日中の抹消者数（B)</t>
    <rPh sb="0" eb="2">
      <t>ゼンカイ</t>
    </rPh>
    <rPh sb="2" eb="5">
      <t>トウロクビ</t>
    </rPh>
    <rPh sb="5" eb="6">
      <t>チュウ</t>
    </rPh>
    <rPh sb="7" eb="9">
      <t>マッショウ</t>
    </rPh>
    <rPh sb="9" eb="10">
      <t>シャ</t>
    </rPh>
    <rPh sb="10" eb="11">
      <t>スウ</t>
    </rPh>
    <phoneticPr fontId="4"/>
  </si>
  <si>
    <t>登録した者の数（C)</t>
    <rPh sb="0" eb="2">
      <t>トウロク</t>
    </rPh>
    <rPh sb="4" eb="5">
      <t>モノ</t>
    </rPh>
    <rPh sb="6" eb="7">
      <t>カズ</t>
    </rPh>
    <phoneticPr fontId="4"/>
  </si>
  <si>
    <t>抹消したものの数（D)</t>
    <rPh sb="0" eb="2">
      <t>マッショウ</t>
    </rPh>
    <rPh sb="7" eb="8">
      <t>カズ</t>
    </rPh>
    <phoneticPr fontId="4"/>
  </si>
  <si>
    <t>今回登録日に登録した者の数（E)</t>
    <rPh sb="0" eb="2">
      <t>コンカイ</t>
    </rPh>
    <rPh sb="2" eb="5">
      <t>トウロクビ</t>
    </rPh>
    <rPh sb="6" eb="8">
      <t>トウロク</t>
    </rPh>
    <rPh sb="10" eb="11">
      <t>モノ</t>
    </rPh>
    <rPh sb="12" eb="13">
      <t>カズ</t>
    </rPh>
    <phoneticPr fontId="5"/>
  </si>
  <si>
    <t>今回登録日の選挙人名簿登録者数（F)</t>
    <rPh sb="0" eb="2">
      <t>コンカイ</t>
    </rPh>
    <rPh sb="2" eb="5">
      <t>トウロクビ</t>
    </rPh>
    <rPh sb="6" eb="9">
      <t>センキョニン</t>
    </rPh>
    <rPh sb="9" eb="11">
      <t>メイボ</t>
    </rPh>
    <rPh sb="11" eb="14">
      <t>トウロクシャ</t>
    </rPh>
    <rPh sb="14" eb="15">
      <t>スウ</t>
    </rPh>
    <phoneticPr fontId="5"/>
  </si>
  <si>
    <t>今回登録日に抹消したものの数（G)</t>
    <rPh sb="0" eb="2">
      <t>コンカイ</t>
    </rPh>
    <rPh sb="2" eb="5">
      <t>トウロクビ</t>
    </rPh>
    <rPh sb="6" eb="8">
      <t>マッショウ</t>
    </rPh>
    <rPh sb="13" eb="14">
      <t>カズ</t>
    </rPh>
    <phoneticPr fontId="5"/>
  </si>
  <si>
    <t>18歳</t>
    <rPh sb="1" eb="2">
      <t>サイ</t>
    </rPh>
    <phoneticPr fontId="5"/>
  </si>
  <si>
    <t>19歳</t>
    <rPh sb="1" eb="2">
      <t>サイ</t>
    </rPh>
    <phoneticPr fontId="5"/>
  </si>
  <si>
    <t>20歳</t>
    <rPh sb="1" eb="2">
      <t>サイ</t>
    </rPh>
    <phoneticPr fontId="5"/>
  </si>
  <si>
    <t>18-20歳</t>
    <rPh sb="4" eb="5">
      <t>サイ</t>
    </rPh>
    <phoneticPr fontId="5"/>
  </si>
  <si>
    <t>群馬県第１区計</t>
    <rPh sb="0" eb="3">
      <t>ぐんまけん</t>
    </rPh>
    <phoneticPr fontId="12" type="Hiragana"/>
  </si>
  <si>
    <t>群馬県第２区計</t>
    <rPh sb="0" eb="3">
      <t>ぐんまけん</t>
    </rPh>
    <phoneticPr fontId="12" type="Hiragana"/>
  </si>
  <si>
    <t>前回の選挙人名簿登録者数(A)</t>
    <rPh sb="0" eb="2">
      <t>ゼンカイ</t>
    </rPh>
    <rPh sb="3" eb="6">
      <t>センキョニン</t>
    </rPh>
    <rPh sb="6" eb="8">
      <t>メイボ</t>
    </rPh>
    <rPh sb="8" eb="11">
      <t>トウロクシャ</t>
    </rPh>
    <rPh sb="11" eb="12">
      <t>スウ</t>
    </rPh>
    <phoneticPr fontId="4"/>
  </si>
  <si>
    <t>選挙区</t>
    <rPh sb="0" eb="3">
      <t>センキョク</t>
    </rPh>
    <phoneticPr fontId="10"/>
  </si>
  <si>
    <t>端数処理前</t>
    <rPh sb="0" eb="2">
      <t>ハスウ</t>
    </rPh>
    <rPh sb="2" eb="4">
      <t>ショリ</t>
    </rPh>
    <rPh sb="4" eb="5">
      <t>マエ</t>
    </rPh>
    <phoneticPr fontId="10"/>
  </si>
  <si>
    <t>第１区</t>
    <rPh sb="0" eb="1">
      <t>ダイ</t>
    </rPh>
    <rPh sb="2" eb="3">
      <t>ク</t>
    </rPh>
    <phoneticPr fontId="10"/>
  </si>
  <si>
    <t>選挙人名簿登録者数</t>
    <rPh sb="0" eb="3">
      <t>センキョニン</t>
    </rPh>
    <rPh sb="3" eb="5">
      <t>メイボ</t>
    </rPh>
    <rPh sb="5" eb="9">
      <t>トウロクシャスウ</t>
    </rPh>
    <phoneticPr fontId="10"/>
  </si>
  <si>
    <t>人</t>
    <rPh sb="0" eb="1">
      <t>ニン</t>
    </rPh>
    <phoneticPr fontId="10"/>
  </si>
  <si>
    <t>×</t>
    <phoneticPr fontId="10"/>
  </si>
  <si>
    <t>人数割額</t>
    <rPh sb="0" eb="2">
      <t>ニンズウ</t>
    </rPh>
    <rPh sb="2" eb="3">
      <t>ワ</t>
    </rPh>
    <rPh sb="3" eb="4">
      <t>ガク</t>
    </rPh>
    <phoneticPr fontId="10"/>
  </si>
  <si>
    <t>円</t>
    <rPh sb="0" eb="1">
      <t>エン</t>
    </rPh>
    <phoneticPr fontId="10"/>
  </si>
  <si>
    <t>＋</t>
    <phoneticPr fontId="10"/>
  </si>
  <si>
    <t>固定額</t>
    <rPh sb="0" eb="3">
      <t>コテイガク</t>
    </rPh>
    <phoneticPr fontId="10"/>
  </si>
  <si>
    <t>＝</t>
    <phoneticPr fontId="10"/>
  </si>
  <si>
    <t>第２区</t>
    <rPh sb="0" eb="1">
      <t>ダイ</t>
    </rPh>
    <rPh sb="2" eb="3">
      <t>ク</t>
    </rPh>
    <phoneticPr fontId="10"/>
  </si>
  <si>
    <t>第３区</t>
    <rPh sb="0" eb="1">
      <t>ダイ</t>
    </rPh>
    <rPh sb="2" eb="3">
      <t>ク</t>
    </rPh>
    <phoneticPr fontId="10"/>
  </si>
  <si>
    <t>第４区</t>
    <rPh sb="0" eb="1">
      <t>ダイ</t>
    </rPh>
    <rPh sb="2" eb="3">
      <t>ク</t>
    </rPh>
    <phoneticPr fontId="10"/>
  </si>
  <si>
    <t>第５区</t>
    <rPh sb="0" eb="1">
      <t>ダイ</t>
    </rPh>
    <rPh sb="2" eb="3">
      <t>ク</t>
    </rPh>
    <phoneticPr fontId="10"/>
  </si>
  <si>
    <t>直接請求に必要な数</t>
    <rPh sb="0" eb="2">
      <t>チョクセツ</t>
    </rPh>
    <rPh sb="2" eb="4">
      <t>セイキュウ</t>
    </rPh>
    <rPh sb="5" eb="7">
      <t>ヒツヨウ</t>
    </rPh>
    <rPh sb="8" eb="9">
      <t>カズ</t>
    </rPh>
    <phoneticPr fontId="5"/>
  </si>
  <si>
    <t>１　群馬県における選挙権を有する者の総数の50分の１の数</t>
    <rPh sb="2" eb="4">
      <t>グンマケン</t>
    </rPh>
    <rPh sb="8" eb="11">
      <t>センキョケン</t>
    </rPh>
    <rPh sb="12" eb="13">
      <t>ユウ</t>
    </rPh>
    <rPh sb="15" eb="16">
      <t>モノ</t>
    </rPh>
    <rPh sb="17" eb="19">
      <t>ソウスウ</t>
    </rPh>
    <rPh sb="22" eb="23">
      <t>ブン</t>
    </rPh>
    <rPh sb="26" eb="27">
      <t>カズ</t>
    </rPh>
    <phoneticPr fontId="4"/>
  </si>
  <si>
    <t>　　選挙人名簿登録者数(県計)</t>
    <rPh sb="2" eb="4">
      <t>センキョニン</t>
    </rPh>
    <rPh sb="4" eb="6">
      <t>メイボ</t>
    </rPh>
    <rPh sb="6" eb="9">
      <t>トウロクシャ</t>
    </rPh>
    <rPh sb="9" eb="10">
      <t>スウ</t>
    </rPh>
    <rPh sb="11" eb="12">
      <t>ケン</t>
    </rPh>
    <rPh sb="12" eb="13">
      <t>ケイ</t>
    </rPh>
    <phoneticPr fontId="5"/>
  </si>
  <si>
    <t>→50分の1の数</t>
    <rPh sb="3" eb="4">
      <t>ブン</t>
    </rPh>
    <rPh sb="7" eb="8">
      <t>カズ</t>
    </rPh>
    <phoneticPr fontId="5"/>
  </si>
  <si>
    <t>(小数点以下切上げ)</t>
    <rPh sb="1" eb="4">
      <t>ショウスウテン</t>
    </rPh>
    <rPh sb="4" eb="6">
      <t>イカ</t>
    </rPh>
    <phoneticPr fontId="5"/>
  </si>
  <si>
    <t>２　群馬県における選挙権を有する者の総数の80万を超える数に８分の１を乗じて得た数と40万に６分の１を乗じて得た数と40万に３分の１を乗じて得た数とを合算して得た数</t>
    <rPh sb="2" eb="4">
      <t>グンマケン</t>
    </rPh>
    <rPh sb="8" eb="11">
      <t>センキョケン</t>
    </rPh>
    <rPh sb="12" eb="13">
      <t>ユウ</t>
    </rPh>
    <rPh sb="15" eb="16">
      <t>モノ</t>
    </rPh>
    <rPh sb="17" eb="19">
      <t>ソウスウ</t>
    </rPh>
    <rPh sb="23" eb="24">
      <t>マン</t>
    </rPh>
    <rPh sb="25" eb="26">
      <t>コ</t>
    </rPh>
    <rPh sb="28" eb="29">
      <t>カズ</t>
    </rPh>
    <rPh sb="31" eb="32">
      <t>ブン</t>
    </rPh>
    <rPh sb="35" eb="36">
      <t>ジョウ</t>
    </rPh>
    <rPh sb="38" eb="39">
      <t>エ</t>
    </rPh>
    <rPh sb="40" eb="41">
      <t>カズ</t>
    </rPh>
    <rPh sb="44" eb="45">
      <t>マン</t>
    </rPh>
    <rPh sb="51" eb="52">
      <t>ジョウ</t>
    </rPh>
    <rPh sb="54" eb="55">
      <t>エ</t>
    </rPh>
    <rPh sb="56" eb="57">
      <t>カズ</t>
    </rPh>
    <rPh sb="60" eb="61">
      <t>マン</t>
    </rPh>
    <rPh sb="63" eb="64">
      <t>ブン</t>
    </rPh>
    <rPh sb="67" eb="68">
      <t>ジョウ</t>
    </rPh>
    <rPh sb="70" eb="71">
      <t>エ</t>
    </rPh>
    <rPh sb="72" eb="73">
      <t>カズ</t>
    </rPh>
    <rPh sb="75" eb="77">
      <t>ガッサン</t>
    </rPh>
    <rPh sb="79" eb="80">
      <t>エ</t>
    </rPh>
    <phoneticPr fontId="4"/>
  </si>
  <si>
    <t>①</t>
    <phoneticPr fontId="4"/>
  </si>
  <si>
    <t>80万を超える数に1/8を乗じて得た数</t>
    <rPh sb="3" eb="4">
      <t>マン</t>
    </rPh>
    <rPh sb="5" eb="6">
      <t>コ</t>
    </rPh>
    <rPh sb="8" eb="9">
      <t>カズ</t>
    </rPh>
    <rPh sb="14" eb="15">
      <t>ジョウ</t>
    </rPh>
    <rPh sb="17" eb="18">
      <t>エカズ</t>
    </rPh>
    <phoneticPr fontId="5"/>
  </si>
  <si>
    <t>＝</t>
    <phoneticPr fontId="4"/>
  </si>
  <si>
    <t>②</t>
    <phoneticPr fontId="4"/>
  </si>
  <si>
    <r>
      <rPr>
        <sz val="14"/>
        <color indexed="10"/>
        <rFont val="ＭＳ Ｐゴシック"/>
        <family val="3"/>
        <charset val="128"/>
      </rPr>
      <t>40万</t>
    </r>
    <r>
      <rPr>
        <sz val="14"/>
        <rFont val="ＭＳ Ｐゴシック"/>
        <family val="3"/>
        <charset val="128"/>
      </rPr>
      <t>に1/6を乗じて得た数</t>
    </r>
    <rPh sb="3" eb="4">
      <t>マン</t>
    </rPh>
    <rPh sb="9" eb="10">
      <t>ジョウ</t>
    </rPh>
    <rPh sb="12" eb="13">
      <t>エカズ</t>
    </rPh>
    <phoneticPr fontId="5"/>
  </si>
  <si>
    <t>=</t>
    <phoneticPr fontId="4"/>
  </si>
  <si>
    <t>③</t>
    <phoneticPr fontId="4"/>
  </si>
  <si>
    <t>40万に1/3を乗じて得た数</t>
    <rPh sb="3" eb="4">
      <t>マン</t>
    </rPh>
    <rPh sb="9" eb="10">
      <t>ジョウ</t>
    </rPh>
    <rPh sb="12" eb="13">
      <t>エカズ</t>
    </rPh>
    <phoneticPr fontId="5"/>
  </si>
  <si>
    <t>①＋②＋③</t>
    <phoneticPr fontId="5"/>
  </si>
  <si>
    <t>(小数点以下切上げ)</t>
    <rPh sb="1" eb="4">
      <t>ショウスウテン</t>
    </rPh>
    <rPh sb="4" eb="6">
      <t>イカ</t>
    </rPh>
    <rPh sb="6" eb="8">
      <t>キリア</t>
    </rPh>
    <phoneticPr fontId="5"/>
  </si>
  <si>
    <t>３　群馬県議会議員の各選挙区における選挙権を有する者の総数の３分の１の数</t>
    <rPh sb="2" eb="5">
      <t>グンマケン</t>
    </rPh>
    <rPh sb="5" eb="7">
      <t>ギカイ</t>
    </rPh>
    <rPh sb="7" eb="9">
      <t>ギイン</t>
    </rPh>
    <rPh sb="10" eb="11">
      <t>カク</t>
    </rPh>
    <rPh sb="11" eb="14">
      <t>センキョク</t>
    </rPh>
    <rPh sb="18" eb="21">
      <t>センキョケン</t>
    </rPh>
    <rPh sb="22" eb="23">
      <t>ユウ</t>
    </rPh>
    <rPh sb="25" eb="26">
      <t>モノ</t>
    </rPh>
    <rPh sb="27" eb="29">
      <t>ソウスウ</t>
    </rPh>
    <rPh sb="31" eb="32">
      <t>ブン</t>
    </rPh>
    <rPh sb="35" eb="36">
      <t>カズ</t>
    </rPh>
    <phoneticPr fontId="5"/>
  </si>
  <si>
    <t>選挙区</t>
    <rPh sb="0" eb="3">
      <t>センキョク</t>
    </rPh>
    <phoneticPr fontId="5"/>
  </si>
  <si>
    <t>直接請求の数</t>
    <rPh sb="0" eb="2">
      <t>チョクセツ</t>
    </rPh>
    <rPh sb="2" eb="4">
      <t>セイキュウ</t>
    </rPh>
    <rPh sb="5" eb="6">
      <t>カズ</t>
    </rPh>
    <phoneticPr fontId="4"/>
  </si>
  <si>
    <t>1/3</t>
  </si>
  <si>
    <t>(小数点以下切り上げ)</t>
    <rPh sb="1" eb="4">
      <t>ショウスウテン</t>
    </rPh>
    <rPh sb="4" eb="6">
      <t>イカ</t>
    </rPh>
    <phoneticPr fontId="4"/>
  </si>
  <si>
    <t>北群馬郡選挙区</t>
    <rPh sb="0" eb="4">
      <t>キタグンマグン</t>
    </rPh>
    <rPh sb="4" eb="7">
      <t>センキョク</t>
    </rPh>
    <phoneticPr fontId="5"/>
  </si>
  <si>
    <t>人口　Ａ</t>
    <rPh sb="0" eb="2">
      <t>ジンコウ</t>
    </rPh>
    <phoneticPr fontId="4"/>
  </si>
  <si>
    <t>Ａー400000＝Ｂ</t>
    <phoneticPr fontId="4"/>
  </si>
  <si>
    <t>Ｃ</t>
    <phoneticPr fontId="4"/>
  </si>
  <si>
    <t>Ｂ×Ｃ</t>
    <phoneticPr fontId="4"/>
  </si>
  <si>
    <t>1/6</t>
    <phoneticPr fontId="4"/>
  </si>
  <si>
    <t>選挙区計</t>
    <rPh sb="0" eb="3">
      <t>センキョク</t>
    </rPh>
    <phoneticPr fontId="4"/>
  </si>
  <si>
    <t>1/3</t>
    <phoneticPr fontId="4"/>
  </si>
  <si>
    <t>甘楽郡選挙区</t>
    <rPh sb="0" eb="3">
      <t>カンラグン</t>
    </rPh>
    <rPh sb="3" eb="6">
      <t>センキョク</t>
    </rPh>
    <phoneticPr fontId="5"/>
  </si>
  <si>
    <t>吾妻郡選挙区</t>
    <rPh sb="0" eb="3">
      <t>アガツマグン</t>
    </rPh>
    <rPh sb="3" eb="6">
      <t>センキョク</t>
    </rPh>
    <phoneticPr fontId="5"/>
  </si>
  <si>
    <t>東吾妻町</t>
    <rPh sb="1" eb="4">
      <t>アガツママチ</t>
    </rPh>
    <phoneticPr fontId="4"/>
  </si>
  <si>
    <t>利根郡選挙区</t>
    <rPh sb="0" eb="3">
      <t>トネグン</t>
    </rPh>
    <rPh sb="3" eb="6">
      <t>センキョク</t>
    </rPh>
    <phoneticPr fontId="5"/>
  </si>
  <si>
    <t>みなかみ町</t>
    <rPh sb="4" eb="5">
      <t>マチ</t>
    </rPh>
    <phoneticPr fontId="4"/>
  </si>
  <si>
    <t>佐波郡選挙区</t>
    <rPh sb="0" eb="3">
      <t>サワグン</t>
    </rPh>
    <rPh sb="3" eb="6">
      <t>センキョク</t>
    </rPh>
    <phoneticPr fontId="5"/>
  </si>
  <si>
    <t>邑楽郡選挙区</t>
    <rPh sb="0" eb="3">
      <t>オウラグン</t>
    </rPh>
    <rPh sb="3" eb="6">
      <t>センキョク</t>
    </rPh>
    <phoneticPr fontId="5"/>
  </si>
  <si>
    <t>明和町</t>
    <rPh sb="2" eb="3">
      <t>マチ</t>
    </rPh>
    <phoneticPr fontId="4"/>
  </si>
  <si>
    <t>前橋市選挙区</t>
    <rPh sb="3" eb="6">
      <t>センキョク</t>
    </rPh>
    <phoneticPr fontId="5"/>
  </si>
  <si>
    <t>前橋市</t>
    <phoneticPr fontId="4"/>
  </si>
  <si>
    <t>高崎市選挙区</t>
    <rPh sb="0" eb="3">
      <t>タカサキシ</t>
    </rPh>
    <rPh sb="3" eb="6">
      <t>センキョク</t>
    </rPh>
    <phoneticPr fontId="4"/>
  </si>
  <si>
    <t>高崎市</t>
    <rPh sb="0" eb="3">
      <t>タカサキシ</t>
    </rPh>
    <phoneticPr fontId="4"/>
  </si>
  <si>
    <t>桐生市選挙区</t>
    <rPh sb="3" eb="6">
      <t>センキョク</t>
    </rPh>
    <phoneticPr fontId="5"/>
  </si>
  <si>
    <t>桐生市</t>
    <phoneticPr fontId="4"/>
  </si>
  <si>
    <t>伊勢崎市選挙区</t>
    <rPh sb="4" eb="7">
      <t>センキョク</t>
    </rPh>
    <phoneticPr fontId="5"/>
  </si>
  <si>
    <t>伊勢崎市</t>
    <phoneticPr fontId="4"/>
  </si>
  <si>
    <t>太田市選挙区</t>
    <rPh sb="3" eb="6">
      <t>センキョク</t>
    </rPh>
    <phoneticPr fontId="5"/>
  </si>
  <si>
    <t>太田市</t>
    <phoneticPr fontId="4"/>
  </si>
  <si>
    <t>沼田市選挙区</t>
    <rPh sb="3" eb="6">
      <t>センキョク</t>
    </rPh>
    <phoneticPr fontId="5"/>
  </si>
  <si>
    <t>沼田市</t>
    <phoneticPr fontId="4"/>
  </si>
  <si>
    <t>館林市選挙区</t>
    <rPh sb="3" eb="6">
      <t>センキョク</t>
    </rPh>
    <phoneticPr fontId="5"/>
  </si>
  <si>
    <t>渋川市選挙区</t>
    <rPh sb="0" eb="2">
      <t>シブカワ</t>
    </rPh>
    <rPh sb="2" eb="3">
      <t>シ</t>
    </rPh>
    <rPh sb="3" eb="6">
      <t>センキョク</t>
    </rPh>
    <phoneticPr fontId="4"/>
  </si>
  <si>
    <t>渋川市</t>
    <rPh sb="0" eb="2">
      <t>シブカワ</t>
    </rPh>
    <rPh sb="2" eb="3">
      <t>シ</t>
    </rPh>
    <phoneticPr fontId="4"/>
  </si>
  <si>
    <t>藤岡市・多野郡選挙区</t>
    <rPh sb="0" eb="3">
      <t>フジオカシ</t>
    </rPh>
    <rPh sb="4" eb="7">
      <t>タノグン</t>
    </rPh>
    <rPh sb="7" eb="10">
      <t>センキョク</t>
    </rPh>
    <phoneticPr fontId="5"/>
  </si>
  <si>
    <t>　藤岡市</t>
    <rPh sb="1" eb="4">
      <t>フジオカシ</t>
    </rPh>
    <phoneticPr fontId="5"/>
  </si>
  <si>
    <t>　上野村</t>
    <rPh sb="1" eb="4">
      <t>ウエノムラ</t>
    </rPh>
    <phoneticPr fontId="5"/>
  </si>
  <si>
    <t>　神流町</t>
    <rPh sb="1" eb="4">
      <t>カンナマチ</t>
    </rPh>
    <phoneticPr fontId="5"/>
  </si>
  <si>
    <t>富岡市選挙区</t>
    <rPh sb="0" eb="1">
      <t>トミ</t>
    </rPh>
    <rPh sb="1" eb="3">
      <t>オカイチ</t>
    </rPh>
    <rPh sb="3" eb="6">
      <t>センキョク</t>
    </rPh>
    <phoneticPr fontId="4"/>
  </si>
  <si>
    <t>富岡市</t>
    <rPh sb="0" eb="1">
      <t>トミ</t>
    </rPh>
    <rPh sb="1" eb="3">
      <t>オカイチ</t>
    </rPh>
    <phoneticPr fontId="4"/>
  </si>
  <si>
    <t>安中市選挙区</t>
    <rPh sb="0" eb="2">
      <t>アンナカ</t>
    </rPh>
    <rPh sb="3" eb="6">
      <t>センキョク</t>
    </rPh>
    <phoneticPr fontId="4"/>
  </si>
  <si>
    <t>安中市</t>
    <rPh sb="0" eb="2">
      <t>アンナカ</t>
    </rPh>
    <phoneticPr fontId="4"/>
  </si>
  <si>
    <t>みどり市選挙区</t>
    <rPh sb="3" eb="4">
      <t>シ</t>
    </rPh>
    <rPh sb="4" eb="7">
      <t>センキョク</t>
    </rPh>
    <phoneticPr fontId="4"/>
  </si>
  <si>
    <t>みどり市</t>
    <rPh sb="3" eb="4">
      <t>シ</t>
    </rPh>
    <phoneticPr fontId="4"/>
  </si>
  <si>
    <t xml:space="preserve"> 法定制限額＝公示日現在において選挙人名簿に登録された者の総数×人数割額１５円＋固定額１，９１０万円</t>
    <rPh sb="1" eb="3">
      <t>ホウテイ</t>
    </rPh>
    <rPh sb="3" eb="5">
      <t>セイゲン</t>
    </rPh>
    <rPh sb="5" eb="6">
      <t>ガク</t>
    </rPh>
    <rPh sb="7" eb="10">
      <t>コウジビ</t>
    </rPh>
    <rPh sb="10" eb="12">
      <t>ゲンザイ</t>
    </rPh>
    <rPh sb="16" eb="19">
      <t>センキョニン</t>
    </rPh>
    <rPh sb="19" eb="21">
      <t>メイボ</t>
    </rPh>
    <rPh sb="22" eb="24">
      <t>トウロク</t>
    </rPh>
    <rPh sb="27" eb="28">
      <t>モノ</t>
    </rPh>
    <rPh sb="29" eb="31">
      <t>ソウスウ</t>
    </rPh>
    <rPh sb="32" eb="34">
      <t>ニンズウ</t>
    </rPh>
    <rPh sb="34" eb="35">
      <t>ワリ</t>
    </rPh>
    <rPh sb="35" eb="36">
      <t>ガク</t>
    </rPh>
    <rPh sb="38" eb="39">
      <t>エン</t>
    </rPh>
    <rPh sb="40" eb="43">
      <t>コテイガク</t>
    </rPh>
    <rPh sb="48" eb="50">
      <t>マンエン</t>
    </rPh>
    <phoneticPr fontId="10"/>
  </si>
  <si>
    <t>選挙人名簿に登録されている者の総数</t>
    <rPh sb="0" eb="2">
      <t>センキョ</t>
    </rPh>
    <rPh sb="2" eb="3">
      <t>ニン</t>
    </rPh>
    <rPh sb="3" eb="5">
      <t>メイボ</t>
    </rPh>
    <rPh sb="6" eb="8">
      <t>トウロク</t>
    </rPh>
    <rPh sb="13" eb="14">
      <t>モノ</t>
    </rPh>
    <rPh sb="15" eb="17">
      <t>ソウスウ</t>
    </rPh>
    <phoneticPr fontId="5"/>
  </si>
  <si>
    <t>内線：2216</t>
    <rPh sb="0" eb="2">
      <t>ナイセン</t>
    </rPh>
    <phoneticPr fontId="5"/>
  </si>
  <si>
    <t>電話：027-226-2216</t>
    <rPh sb="0" eb="2">
      <t>デンワ</t>
    </rPh>
    <phoneticPr fontId="5"/>
  </si>
  <si>
    <t>高崎市(４区)</t>
  </si>
  <si>
    <t>4</t>
  </si>
  <si>
    <t>高崎市(５区)</t>
  </si>
  <si>
    <t>5</t>
  </si>
  <si>
    <t>神流町</t>
  </si>
  <si>
    <t>東吾妻町</t>
  </si>
  <si>
    <t>みなかみ町</t>
  </si>
  <si>
    <t>みどり市</t>
  </si>
  <si>
    <t>上野村</t>
  </si>
  <si>
    <t>計</t>
    <rPh sb="0" eb="1">
      <t>ケイ</t>
    </rPh>
    <phoneticPr fontId="5"/>
  </si>
  <si>
    <t>　令和4年6月21日現在</t>
    <phoneticPr fontId="5"/>
  </si>
  <si>
    <t>　2022/6/21現在</t>
    <phoneticPr fontId="5"/>
  </si>
  <si>
    <t>１
区</t>
    <rPh sb="1" eb="2">
      <t>ク</t>
    </rPh>
    <phoneticPr fontId="5"/>
  </si>
  <si>
    <t>第27回参議院議員通常選挙　選挙区選出議員選挙　選挙運動費用制限額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rPh sb="14" eb="17">
      <t>センキョク</t>
    </rPh>
    <rPh sb="17" eb="19">
      <t>センシュツ</t>
    </rPh>
    <rPh sb="19" eb="21">
      <t>ギイン</t>
    </rPh>
    <rPh sb="21" eb="23">
      <t>センキョ</t>
    </rPh>
    <rPh sb="24" eb="26">
      <t>センキョ</t>
    </rPh>
    <rPh sb="26" eb="28">
      <t>ウンドウ</t>
    </rPh>
    <rPh sb="28" eb="30">
      <t>ヒヨウ</t>
    </rPh>
    <rPh sb="30" eb="32">
      <t>セイゲン</t>
    </rPh>
    <rPh sb="32" eb="33">
      <t>ガク</t>
    </rPh>
    <phoneticPr fontId="10"/>
  </si>
  <si>
    <t>桐生市・太田市・渋川市・みどり市の令和４年６月21日現在の登録者数は、旧選挙区で区分せず、各市域内の登録者数の合計としています。そのため、</t>
    <rPh sb="0" eb="3">
      <t>キリュウシ</t>
    </rPh>
    <rPh sb="4" eb="7">
      <t>オオタシ</t>
    </rPh>
    <rPh sb="8" eb="11">
      <t>シブカワシ</t>
    </rPh>
    <rPh sb="15" eb="16">
      <t>シ</t>
    </rPh>
    <rPh sb="17" eb="19">
      <t>レイワ</t>
    </rPh>
    <rPh sb="20" eb="21">
      <t>ネン</t>
    </rPh>
    <rPh sb="25" eb="27">
      <t>ゲンザイ</t>
    </rPh>
    <rPh sb="28" eb="31">
      <t>トウロクシャ</t>
    </rPh>
    <rPh sb="31" eb="32">
      <t>スウ</t>
    </rPh>
    <rPh sb="34" eb="35">
      <t>キュウ</t>
    </rPh>
    <rPh sb="35" eb="38">
      <t>センキョク</t>
    </rPh>
    <rPh sb="39" eb="41">
      <t>クブン</t>
    </rPh>
    <rPh sb="44" eb="45">
      <t>カク</t>
    </rPh>
    <rPh sb="45" eb="47">
      <t>シイキ</t>
    </rPh>
    <rPh sb="47" eb="48">
      <t>ナイ</t>
    </rPh>
    <rPh sb="49" eb="52">
      <t>トウロクシャ</t>
    </rPh>
    <rPh sb="52" eb="53">
      <t>スウ</t>
    </rPh>
    <rPh sb="54" eb="56">
      <t>ゴウケイ</t>
    </rPh>
    <phoneticPr fontId="5"/>
  </si>
  <si>
    <t>桐生市・太田市・渋川市・みどり市の令和４年６月21日現在の登録者数は、旧選挙区で区分せず、各市域内の登録者数の合計としています。</t>
    <rPh sb="0" eb="3">
      <t>キリュウシ</t>
    </rPh>
    <rPh sb="4" eb="7">
      <t>オオタシ</t>
    </rPh>
    <rPh sb="8" eb="11">
      <t>シブカワシ</t>
    </rPh>
    <rPh sb="15" eb="16">
      <t>シ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ゲンザイ</t>
    </rPh>
    <rPh sb="29" eb="32">
      <t>トウロクシャ</t>
    </rPh>
    <rPh sb="32" eb="33">
      <t>スウ</t>
    </rPh>
    <rPh sb="35" eb="36">
      <t>キュウ</t>
    </rPh>
    <rPh sb="36" eb="39">
      <t>センキョク</t>
    </rPh>
    <rPh sb="40" eb="42">
      <t>クブン</t>
    </rPh>
    <rPh sb="45" eb="46">
      <t>カク</t>
    </rPh>
    <rPh sb="46" eb="48">
      <t>シイキ</t>
    </rPh>
    <rPh sb="48" eb="49">
      <t>ナイ</t>
    </rPh>
    <rPh sb="50" eb="53">
      <t>トウロクシャ</t>
    </rPh>
    <rPh sb="53" eb="54">
      <t>スウ</t>
    </rPh>
    <rPh sb="55" eb="57">
      <t>ゴウケイ</t>
    </rPh>
    <phoneticPr fontId="5"/>
  </si>
  <si>
    <t>そのため、選挙区ごとの合計数について、令和４年６月21日現在の数は前回選挙時に発表したものと一致していません。</t>
    <rPh sb="5" eb="8">
      <t>センキョク</t>
    </rPh>
    <rPh sb="11" eb="13">
      <t>ゴウケイ</t>
    </rPh>
    <rPh sb="13" eb="14">
      <t>スウ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ゲンザイ</t>
    </rPh>
    <rPh sb="31" eb="32">
      <t>カズ</t>
    </rPh>
    <rPh sb="33" eb="35">
      <t>ゼンカイ</t>
    </rPh>
    <rPh sb="35" eb="37">
      <t>センキョ</t>
    </rPh>
    <rPh sb="37" eb="38">
      <t>ジ</t>
    </rPh>
    <rPh sb="39" eb="41">
      <t>ハッピョウ</t>
    </rPh>
    <rPh sb="46" eb="48">
      <t>イッチ</t>
    </rPh>
    <phoneticPr fontId="5"/>
  </si>
  <si>
    <t>◎第26回参議院議員通常選挙の選挙時登録（令和4年6月21日現在）との比較</t>
    <rPh sb="1" eb="2">
      <t>ダイ</t>
    </rPh>
    <rPh sb="4" eb="5">
      <t>カイ</t>
    </rPh>
    <rPh sb="5" eb="8">
      <t>サンギイン</t>
    </rPh>
    <rPh sb="8" eb="10">
      <t>ギイン</t>
    </rPh>
    <rPh sb="10" eb="12">
      <t>ツウジョウ</t>
    </rPh>
    <rPh sb="12" eb="14">
      <t>センキョ</t>
    </rPh>
    <rPh sb="15" eb="17">
      <t>センキョ</t>
    </rPh>
    <rPh sb="17" eb="18">
      <t>ジ</t>
    </rPh>
    <rPh sb="18" eb="20">
      <t>トウロク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ゲンザイ</t>
    </rPh>
    <rPh sb="35" eb="37">
      <t>ヒカク</t>
    </rPh>
    <phoneticPr fontId="5"/>
  </si>
  <si>
    <t>　令和4年6月21日現在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</si>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</sst>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[$-411]&quot;（&quot;ggge&quot;年&quot;m&quot;月&quot;d&quot;日現在）&quot;;@"/>
    <numFmt numFmtId="178" formatCode="[$-411]ggge&quot;年&quot;m&quot;月&quot;d&quot;日&quot;;@"/>
    <numFmt numFmtId="179" formatCode="[$-411]ggge&quot;年&quot;m&quot;月&quot;d&quot;日現在&quot;;@"/>
    <numFmt numFmtId="180" formatCode="#,##0_);[Red]\(#,##0\)"/>
    <numFmt numFmtId="181" formatCode="#,##0.0;\-#,##0.0"/>
    <numFmt numFmtId="182" formatCode="#,##0.0_ "/>
  </numFmts>
  <fonts count="36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79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theme="1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37" fontId="0" fillId="0" borderId="0"/>
    <xf numFmtId="1" fontId="2" fillId="0" borderId="0"/>
    <xf numFmtId="0" fontId="1" fillId="0" borderId="0">
      <alignment vertical="center"/>
    </xf>
    <xf numFmtId="38" fontId="2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/>
  </cellStyleXfs>
  <cellXfs count="1286">
    <xf numFmtId="37" fontId="0" fillId="0" borderId="0" xfId="0"/>
    <xf numFmtId="37" fontId="7" fillId="0" borderId="0" xfId="0" applyFont="1" applyBorder="1" applyAlignment="1" applyProtection="1">
      <alignment vertical="center"/>
    </xf>
    <xf numFmtId="37" fontId="6" fillId="0" borderId="0" xfId="0" applyFont="1" applyBorder="1" applyAlignment="1" applyProtection="1">
      <alignment horizontal="left" vertical="center"/>
    </xf>
    <xf numFmtId="37" fontId="3" fillId="0" borderId="2" xfId="0" applyNumberFormat="1" applyFont="1" applyFill="1" applyBorder="1" applyAlignment="1" applyProtection="1">
      <alignment vertical="center"/>
    </xf>
    <xf numFmtId="37" fontId="3" fillId="0" borderId="3" xfId="0" applyNumberFormat="1" applyFont="1" applyFill="1" applyBorder="1" applyAlignment="1" applyProtection="1">
      <alignment vertical="center"/>
    </xf>
    <xf numFmtId="37" fontId="3" fillId="0" borderId="6" xfId="0" applyNumberFormat="1" applyFont="1" applyFill="1" applyBorder="1" applyAlignment="1" applyProtection="1">
      <alignment vertical="center"/>
    </xf>
    <xf numFmtId="37" fontId="3" fillId="0" borderId="7" xfId="0" applyNumberFormat="1" applyFont="1" applyFill="1" applyBorder="1" applyAlignment="1" applyProtection="1">
      <alignment vertical="center"/>
    </xf>
    <xf numFmtId="37" fontId="3" fillId="0" borderId="13" xfId="0" applyNumberFormat="1" applyFont="1" applyFill="1" applyBorder="1" applyAlignment="1" applyProtection="1">
      <alignment vertical="center"/>
    </xf>
    <xf numFmtId="37" fontId="3" fillId="0" borderId="14" xfId="0" applyNumberFormat="1" applyFont="1" applyFill="1" applyBorder="1" applyAlignment="1" applyProtection="1">
      <alignment vertical="center"/>
    </xf>
    <xf numFmtId="37" fontId="3" fillId="0" borderId="23" xfId="0" applyNumberFormat="1" applyFont="1" applyFill="1" applyBorder="1" applyAlignment="1" applyProtection="1">
      <alignment vertical="center"/>
    </xf>
    <xf numFmtId="37" fontId="3" fillId="0" borderId="24" xfId="0" applyNumberFormat="1" applyFont="1" applyFill="1" applyBorder="1" applyAlignment="1" applyProtection="1">
      <alignment vertical="center"/>
    </xf>
    <xf numFmtId="37" fontId="3" fillId="0" borderId="26" xfId="0" applyNumberFormat="1" applyFont="1" applyFill="1" applyBorder="1" applyAlignment="1" applyProtection="1">
      <alignment vertical="center"/>
    </xf>
    <xf numFmtId="37" fontId="3" fillId="0" borderId="12" xfId="0" applyNumberFormat="1" applyFont="1" applyFill="1" applyBorder="1" applyAlignment="1" applyProtection="1">
      <alignment vertical="center"/>
    </xf>
    <xf numFmtId="37" fontId="3" fillId="0" borderId="29" xfId="0" applyNumberFormat="1" applyFont="1" applyFill="1" applyBorder="1" applyAlignment="1" applyProtection="1">
      <alignment vertical="center"/>
    </xf>
    <xf numFmtId="37" fontId="3" fillId="0" borderId="31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37" xfId="0" applyNumberFormat="1" applyFont="1" applyFill="1" applyBorder="1" applyAlignment="1" applyProtection="1">
      <alignment vertical="center"/>
    </xf>
    <xf numFmtId="37" fontId="3" fillId="0" borderId="38" xfId="0" applyNumberFormat="1" applyFont="1" applyFill="1" applyBorder="1" applyAlignment="1" applyProtection="1">
      <alignment vertical="center"/>
    </xf>
    <xf numFmtId="37" fontId="3" fillId="0" borderId="40" xfId="0" applyNumberFormat="1" applyFont="1" applyFill="1" applyBorder="1" applyAlignment="1" applyProtection="1">
      <alignment vertical="center"/>
    </xf>
    <xf numFmtId="37" fontId="3" fillId="0" borderId="41" xfId="0" applyNumberFormat="1" applyFont="1" applyFill="1" applyBorder="1" applyAlignment="1" applyProtection="1">
      <alignment vertical="center"/>
    </xf>
    <xf numFmtId="37" fontId="3" fillId="0" borderId="28" xfId="0" applyNumberFormat="1" applyFont="1" applyFill="1" applyBorder="1" applyAlignment="1" applyProtection="1">
      <alignment vertical="center"/>
    </xf>
    <xf numFmtId="37" fontId="3" fillId="0" borderId="49" xfId="0" applyNumberFormat="1" applyFont="1" applyFill="1" applyBorder="1" applyAlignment="1" applyProtection="1">
      <alignment vertical="center"/>
    </xf>
    <xf numFmtId="37" fontId="3" fillId="0" borderId="9" xfId="0" applyNumberFormat="1" applyFont="1" applyFill="1" applyBorder="1" applyAlignment="1" applyProtection="1">
      <alignment vertical="center"/>
    </xf>
    <xf numFmtId="37" fontId="3" fillId="0" borderId="10" xfId="0" applyNumberFormat="1" applyFont="1" applyFill="1" applyBorder="1" applyAlignment="1" applyProtection="1">
      <alignment vertical="center"/>
    </xf>
    <xf numFmtId="37" fontId="11" fillId="0" borderId="0" xfId="0" applyFont="1" applyAlignment="1">
      <alignment vertical="center"/>
    </xf>
    <xf numFmtId="37" fontId="14" fillId="0" borderId="0" xfId="0" applyFont="1" applyAlignment="1">
      <alignment vertical="center"/>
    </xf>
    <xf numFmtId="37" fontId="13" fillId="2" borderId="77" xfId="0" applyFont="1" applyFill="1" applyBorder="1" applyAlignment="1">
      <alignment horizontal="left" vertical="center"/>
    </xf>
    <xf numFmtId="37" fontId="13" fillId="2" borderId="78" xfId="0" applyFont="1" applyFill="1" applyBorder="1" applyAlignment="1">
      <alignment horizontal="left" vertical="center"/>
    </xf>
    <xf numFmtId="37" fontId="13" fillId="2" borderId="79" xfId="0" applyFont="1" applyFill="1" applyBorder="1" applyAlignment="1">
      <alignment horizontal="left" vertical="center"/>
    </xf>
    <xf numFmtId="37" fontId="13" fillId="2" borderId="81" xfId="0" applyFont="1" applyFill="1" applyBorder="1" applyAlignment="1">
      <alignment horizontal="left" vertical="center"/>
    </xf>
    <xf numFmtId="37" fontId="13" fillId="2" borderId="82" xfId="0" applyFont="1" applyFill="1" applyBorder="1" applyAlignment="1">
      <alignment horizontal="left" vertical="center"/>
    </xf>
    <xf numFmtId="37" fontId="11" fillId="0" borderId="84" xfId="0" applyFont="1" applyBorder="1" applyAlignment="1">
      <alignment vertical="center"/>
    </xf>
    <xf numFmtId="37" fontId="16" fillId="0" borderId="0" xfId="0" applyFont="1" applyAlignment="1" applyProtection="1">
      <alignment vertical="center"/>
    </xf>
    <xf numFmtId="37" fontId="16" fillId="0" borderId="0" xfId="0" applyFont="1"/>
    <xf numFmtId="37" fontId="16" fillId="0" borderId="0" xfId="0" applyFont="1" applyAlignment="1" applyProtection="1">
      <alignment horizontal="center" vertical="center"/>
    </xf>
    <xf numFmtId="37" fontId="16" fillId="0" borderId="0" xfId="0" applyFont="1" applyFill="1" applyAlignment="1" applyProtection="1">
      <alignment horizontal="center" vertical="center"/>
    </xf>
    <xf numFmtId="37" fontId="3" fillId="0" borderId="16" xfId="0" applyNumberFormat="1" applyFont="1" applyFill="1" applyBorder="1" applyAlignment="1" applyProtection="1">
      <alignment vertical="center"/>
    </xf>
    <xf numFmtId="37" fontId="3" fillId="0" borderId="17" xfId="0" applyNumberFormat="1" applyFont="1" applyFill="1" applyBorder="1" applyAlignment="1" applyProtection="1">
      <alignment vertical="center"/>
    </xf>
    <xf numFmtId="176" fontId="9" fillId="2" borderId="100" xfId="0" applyNumberFormat="1" applyFont="1" applyFill="1" applyBorder="1" applyAlignment="1">
      <alignment horizontal="right" shrinkToFit="1"/>
    </xf>
    <xf numFmtId="176" fontId="9" fillId="2" borderId="94" xfId="0" applyNumberFormat="1" applyFont="1" applyFill="1" applyBorder="1" applyAlignment="1">
      <alignment horizontal="right" shrinkToFit="1"/>
    </xf>
    <xf numFmtId="176" fontId="9" fillId="2" borderId="101" xfId="0" applyNumberFormat="1" applyFont="1" applyFill="1" applyBorder="1" applyAlignment="1">
      <alignment horizontal="right" shrinkToFit="1"/>
    </xf>
    <xf numFmtId="176" fontId="9" fillId="2" borderId="103" xfId="0" applyNumberFormat="1" applyFont="1" applyFill="1" applyBorder="1" applyAlignment="1">
      <alignment horizontal="right" shrinkToFit="1"/>
    </xf>
    <xf numFmtId="176" fontId="9" fillId="2" borderId="96" xfId="0" applyNumberFormat="1" applyFont="1" applyFill="1" applyBorder="1" applyAlignment="1">
      <alignment horizontal="right" shrinkToFit="1"/>
    </xf>
    <xf numFmtId="176" fontId="17" fillId="2" borderId="106" xfId="0" applyNumberFormat="1" applyFont="1" applyFill="1" applyBorder="1" applyAlignment="1">
      <alignment horizontal="right" shrinkToFit="1"/>
    </xf>
    <xf numFmtId="176" fontId="17" fillId="2" borderId="97" xfId="0" applyNumberFormat="1" applyFont="1" applyFill="1" applyBorder="1" applyAlignment="1">
      <alignment horizontal="right" shrinkToFit="1"/>
    </xf>
    <xf numFmtId="176" fontId="17" fillId="2" borderId="107" xfId="0" applyNumberFormat="1" applyFont="1" applyFill="1" applyBorder="1" applyAlignment="1">
      <alignment horizontal="right" shrinkToFit="1"/>
    </xf>
    <xf numFmtId="176" fontId="17" fillId="2" borderId="17" xfId="0" applyNumberFormat="1" applyFont="1" applyFill="1" applyBorder="1" applyAlignment="1">
      <alignment horizontal="right" shrinkToFit="1"/>
    </xf>
    <xf numFmtId="176" fontId="17" fillId="2" borderId="59" xfId="0" applyNumberFormat="1" applyFont="1" applyFill="1" applyBorder="1" applyAlignment="1">
      <alignment horizontal="right" shrinkToFit="1"/>
    </xf>
    <xf numFmtId="37" fontId="0" fillId="0" borderId="2" xfId="0" applyFont="1" applyBorder="1" applyAlignment="1" applyProtection="1">
      <alignment vertical="center"/>
    </xf>
    <xf numFmtId="37" fontId="0" fillId="0" borderId="3" xfId="0" applyFont="1" applyBorder="1" applyAlignment="1" applyProtection="1">
      <alignment vertical="center"/>
    </xf>
    <xf numFmtId="37" fontId="0" fillId="0" borderId="6" xfId="0" applyNumberFormat="1" applyFont="1" applyBorder="1" applyAlignment="1" applyProtection="1">
      <alignment vertical="center"/>
    </xf>
    <xf numFmtId="37" fontId="0" fillId="0" borderId="7" xfId="0" applyNumberFormat="1" applyFont="1" applyBorder="1" applyAlignment="1" applyProtection="1">
      <alignment vertical="center"/>
    </xf>
    <xf numFmtId="37" fontId="0" fillId="0" borderId="9" xfId="0" applyFont="1" applyBorder="1" applyAlignment="1" applyProtection="1">
      <alignment vertical="center"/>
    </xf>
    <xf numFmtId="37" fontId="0" fillId="0" borderId="10" xfId="0" applyFont="1" applyBorder="1" applyAlignment="1" applyProtection="1">
      <alignment vertical="center"/>
    </xf>
    <xf numFmtId="37" fontId="0" fillId="0" borderId="13" xfId="0" applyNumberFormat="1" applyFont="1" applyBorder="1" applyAlignment="1" applyProtection="1">
      <alignment vertical="center"/>
    </xf>
    <xf numFmtId="37" fontId="0" fillId="0" borderId="14" xfId="0" applyNumberFormat="1" applyFont="1" applyBorder="1" applyAlignment="1" applyProtection="1">
      <alignment vertical="center"/>
    </xf>
    <xf numFmtId="37" fontId="0" fillId="0" borderId="16" xfId="0" applyNumberFormat="1" applyFont="1" applyBorder="1" applyAlignment="1" applyProtection="1">
      <alignment vertical="center"/>
    </xf>
    <xf numFmtId="37" fontId="0" fillId="0" borderId="17" xfId="0" applyNumberFormat="1" applyFont="1" applyBorder="1" applyAlignment="1" applyProtection="1">
      <alignment vertical="center"/>
    </xf>
    <xf numFmtId="37" fontId="0" fillId="0" borderId="23" xfId="0" applyNumberFormat="1" applyFont="1" applyBorder="1" applyAlignment="1" applyProtection="1">
      <alignment vertical="center"/>
    </xf>
    <xf numFmtId="37" fontId="0" fillId="0" borderId="24" xfId="0" applyNumberFormat="1" applyFont="1" applyBorder="1" applyAlignment="1" applyProtection="1">
      <alignment vertical="center"/>
    </xf>
    <xf numFmtId="37" fontId="0" fillId="0" borderId="26" xfId="0" applyNumberFormat="1" applyFont="1" applyBorder="1" applyAlignment="1" applyProtection="1">
      <alignment vertical="center"/>
    </xf>
    <xf numFmtId="37" fontId="0" fillId="0" borderId="12" xfId="0" applyNumberFormat="1" applyFont="1" applyBorder="1" applyAlignment="1" applyProtection="1">
      <alignment vertical="center"/>
    </xf>
    <xf numFmtId="37" fontId="0" fillId="0" borderId="29" xfId="0" applyNumberFormat="1" applyFont="1" applyBorder="1" applyAlignment="1" applyProtection="1">
      <alignment vertical="center"/>
    </xf>
    <xf numFmtId="37" fontId="0" fillId="0" borderId="3" xfId="0" applyNumberFormat="1" applyFont="1" applyBorder="1" applyAlignment="1" applyProtection="1">
      <alignment vertical="center"/>
    </xf>
    <xf numFmtId="37" fontId="0" fillId="0" borderId="31" xfId="0" applyNumberFormat="1" applyFont="1" applyBorder="1" applyAlignment="1" applyProtection="1">
      <alignment vertical="center"/>
    </xf>
    <xf numFmtId="37" fontId="0" fillId="0" borderId="8" xfId="0" applyNumberFormat="1" applyFont="1" applyBorder="1" applyAlignment="1" applyProtection="1">
      <alignment vertical="center"/>
    </xf>
    <xf numFmtId="37" fontId="0" fillId="0" borderId="37" xfId="0" applyNumberFormat="1" applyFont="1" applyBorder="1" applyAlignment="1" applyProtection="1">
      <alignment vertical="center"/>
    </xf>
    <xf numFmtId="37" fontId="0" fillId="0" borderId="38" xfId="0" applyNumberFormat="1" applyFont="1" applyBorder="1" applyAlignment="1" applyProtection="1">
      <alignment vertical="center"/>
    </xf>
    <xf numFmtId="37" fontId="0" fillId="0" borderId="40" xfId="0" applyNumberFormat="1" applyFont="1" applyBorder="1" applyAlignment="1" applyProtection="1">
      <alignment vertical="center"/>
    </xf>
    <xf numFmtId="37" fontId="0" fillId="0" borderId="41" xfId="0" applyNumberFormat="1" applyFont="1" applyBorder="1" applyAlignment="1" applyProtection="1">
      <alignment vertical="center"/>
    </xf>
    <xf numFmtId="37" fontId="0" fillId="0" borderId="28" xfId="0" applyNumberFormat="1" applyFont="1" applyBorder="1" applyAlignment="1" applyProtection="1">
      <alignment vertical="center"/>
    </xf>
    <xf numFmtId="37" fontId="0" fillId="0" borderId="49" xfId="0" applyNumberFormat="1" applyFont="1" applyBorder="1" applyAlignment="1" applyProtection="1">
      <alignment vertical="center"/>
    </xf>
    <xf numFmtId="176" fontId="0" fillId="2" borderId="100" xfId="0" applyNumberFormat="1" applyFont="1" applyFill="1" applyBorder="1" applyAlignment="1">
      <alignment horizontal="right" vertical="center" shrinkToFit="1"/>
    </xf>
    <xf numFmtId="176" fontId="0" fillId="2" borderId="94" xfId="0" applyNumberFormat="1" applyFont="1" applyFill="1" applyBorder="1" applyAlignment="1">
      <alignment horizontal="right" vertical="center" shrinkToFit="1"/>
    </xf>
    <xf numFmtId="176" fontId="0" fillId="2" borderId="101" xfId="0" applyNumberFormat="1" applyFont="1" applyFill="1" applyBorder="1" applyAlignment="1">
      <alignment horizontal="right" vertical="center" shrinkToFit="1"/>
    </xf>
    <xf numFmtId="176" fontId="0" fillId="2" borderId="102" xfId="0" applyNumberFormat="1" applyFont="1" applyFill="1" applyBorder="1" applyAlignment="1">
      <alignment horizontal="right" vertical="center" shrinkToFit="1"/>
    </xf>
    <xf numFmtId="176" fontId="0" fillId="2" borderId="78" xfId="0" applyNumberFormat="1" applyFont="1" applyFill="1" applyBorder="1" applyAlignment="1">
      <alignment horizontal="right" vertical="center" shrinkToFit="1"/>
    </xf>
    <xf numFmtId="176" fontId="0" fillId="2" borderId="77" xfId="0" applyNumberFormat="1" applyFont="1" applyFill="1" applyBorder="1" applyAlignment="1">
      <alignment horizontal="right" vertical="center" shrinkToFit="1"/>
    </xf>
    <xf numFmtId="176" fontId="0" fillId="2" borderId="103" xfId="0" applyNumberFormat="1" applyFont="1" applyFill="1" applyBorder="1" applyAlignment="1">
      <alignment horizontal="right" vertical="center" shrinkToFit="1"/>
    </xf>
    <xf numFmtId="176" fontId="0" fillId="2" borderId="96" xfId="0" applyNumberFormat="1" applyFont="1" applyFill="1" applyBorder="1" applyAlignment="1">
      <alignment horizontal="right" vertical="center" shrinkToFit="1"/>
    </xf>
    <xf numFmtId="176" fontId="0" fillId="2" borderId="104" xfId="0" applyNumberFormat="1" applyFont="1" applyFill="1" applyBorder="1" applyAlignment="1">
      <alignment horizontal="right" vertical="center" shrinkToFit="1"/>
    </xf>
    <xf numFmtId="176" fontId="0" fillId="2" borderId="105" xfId="0" applyNumberFormat="1" applyFont="1" applyFill="1" applyBorder="1" applyAlignment="1">
      <alignment horizontal="right" vertical="center" shrinkToFit="1"/>
    </xf>
    <xf numFmtId="176" fontId="0" fillId="2" borderId="79" xfId="0" applyNumberFormat="1" applyFont="1" applyFill="1" applyBorder="1" applyAlignment="1">
      <alignment horizontal="right" vertical="center" shrinkToFit="1"/>
    </xf>
    <xf numFmtId="176" fontId="11" fillId="2" borderId="106" xfId="0" applyNumberFormat="1" applyFont="1" applyFill="1" applyBorder="1" applyAlignment="1">
      <alignment horizontal="right" vertical="center" shrinkToFit="1"/>
    </xf>
    <xf numFmtId="176" fontId="11" fillId="2" borderId="97" xfId="0" applyNumberFormat="1" applyFont="1" applyFill="1" applyBorder="1" applyAlignment="1">
      <alignment horizontal="right" vertical="center" shrinkToFit="1"/>
    </xf>
    <xf numFmtId="176" fontId="11" fillId="2" borderId="107" xfId="0" applyNumberFormat="1" applyFont="1" applyFill="1" applyBorder="1" applyAlignment="1">
      <alignment horizontal="right" vertical="center" shrinkToFit="1"/>
    </xf>
    <xf numFmtId="176" fontId="11" fillId="2" borderId="17" xfId="0" applyNumberFormat="1" applyFont="1" applyFill="1" applyBorder="1" applyAlignment="1">
      <alignment horizontal="right" vertical="center" shrinkToFit="1"/>
    </xf>
    <xf numFmtId="176" fontId="0" fillId="2" borderId="109" xfId="0" applyNumberFormat="1" applyFont="1" applyFill="1" applyBorder="1" applyAlignment="1">
      <alignment horizontal="right" vertical="center" shrinkToFit="1"/>
    </xf>
    <xf numFmtId="176" fontId="0" fillId="2" borderId="99" xfId="0" applyNumberFormat="1" applyFont="1" applyFill="1" applyBorder="1" applyAlignment="1">
      <alignment horizontal="right" vertical="center" shrinkToFit="1"/>
    </xf>
    <xf numFmtId="176" fontId="0" fillId="2" borderId="110" xfId="0" applyNumberFormat="1" applyFont="1" applyFill="1" applyBorder="1" applyAlignment="1">
      <alignment horizontal="right" vertical="center" shrinkToFit="1"/>
    </xf>
    <xf numFmtId="176" fontId="0" fillId="2" borderId="111" xfId="0" applyNumberFormat="1" applyFont="1" applyFill="1" applyBorder="1" applyAlignment="1">
      <alignment horizontal="right" vertical="center" shrinkToFit="1"/>
    </xf>
    <xf numFmtId="176" fontId="0" fillId="2" borderId="81" xfId="0" applyNumberFormat="1" applyFont="1" applyFill="1" applyBorder="1" applyAlignment="1">
      <alignment horizontal="right" vertical="center" shrinkToFit="1"/>
    </xf>
    <xf numFmtId="176" fontId="11" fillId="2" borderId="59" xfId="0" applyNumberFormat="1" applyFont="1" applyFill="1" applyBorder="1" applyAlignment="1">
      <alignment horizontal="right" vertical="center" shrinkToFit="1"/>
    </xf>
    <xf numFmtId="37" fontId="16" fillId="0" borderId="1" xfId="0" applyFont="1" applyBorder="1" applyAlignment="1" applyProtection="1">
      <alignment horizontal="center" vertical="center"/>
    </xf>
    <xf numFmtId="37" fontId="16" fillId="0" borderId="4" xfId="0" applyFont="1" applyBorder="1" applyAlignment="1" applyProtection="1">
      <alignment horizontal="left" vertical="center"/>
    </xf>
    <xf numFmtId="37" fontId="16" fillId="0" borderId="1" xfId="0" applyFont="1" applyBorder="1" applyAlignment="1" applyProtection="1">
      <alignment horizontal="left" vertical="center"/>
    </xf>
    <xf numFmtId="37" fontId="16" fillId="0" borderId="11" xfId="0" applyFont="1" applyBorder="1" applyAlignment="1" applyProtection="1">
      <alignment horizontal="left" vertical="center"/>
    </xf>
    <xf numFmtId="37" fontId="16" fillId="0" borderId="15" xfId="0" applyFont="1" applyBorder="1" applyAlignment="1" applyProtection="1">
      <alignment horizontal="left" vertical="center"/>
    </xf>
    <xf numFmtId="37" fontId="18" fillId="0" borderId="4" xfId="0" applyFont="1" applyBorder="1" applyAlignment="1" applyProtection="1">
      <alignment horizontal="left" vertical="center"/>
    </xf>
    <xf numFmtId="37" fontId="16" fillId="0" borderId="91" xfId="0" applyFont="1" applyBorder="1" applyAlignment="1" applyProtection="1">
      <alignment vertical="center"/>
    </xf>
    <xf numFmtId="37" fontId="16" fillId="0" borderId="85" xfId="0" applyFont="1" applyBorder="1" applyAlignment="1" applyProtection="1">
      <alignment horizontal="left" vertical="center"/>
    </xf>
    <xf numFmtId="37" fontId="16" fillId="0" borderId="88" xfId="0" applyFont="1" applyBorder="1" applyAlignment="1" applyProtection="1">
      <alignment vertical="center"/>
    </xf>
    <xf numFmtId="37" fontId="16" fillId="0" borderId="57" xfId="0" applyFont="1" applyFill="1" applyBorder="1" applyAlignment="1" applyProtection="1">
      <alignment horizontal="left" vertical="center"/>
    </xf>
    <xf numFmtId="37" fontId="16" fillId="0" borderId="86" xfId="0" applyFont="1" applyBorder="1" applyAlignment="1" applyProtection="1">
      <alignment vertical="center"/>
    </xf>
    <xf numFmtId="37" fontId="16" fillId="0" borderId="54" xfId="0" applyFont="1" applyFill="1" applyBorder="1" applyAlignment="1" applyProtection="1">
      <alignment horizontal="left" vertical="center"/>
    </xf>
    <xf numFmtId="37" fontId="16" fillId="0" borderId="54" xfId="0" applyFont="1" applyBorder="1" applyAlignment="1" applyProtection="1">
      <alignment horizontal="left" vertical="center"/>
    </xf>
    <xf numFmtId="37" fontId="16" fillId="0" borderId="58" xfId="0" applyFont="1" applyBorder="1" applyAlignment="1" applyProtection="1">
      <alignment horizontal="left" vertical="center"/>
    </xf>
    <xf numFmtId="37" fontId="16" fillId="0" borderId="5" xfId="0" applyFont="1" applyBorder="1" applyAlignment="1" applyProtection="1">
      <alignment vertical="center"/>
    </xf>
    <xf numFmtId="37" fontId="16" fillId="0" borderId="112" xfId="0" applyFont="1" applyBorder="1" applyAlignment="1" applyProtection="1">
      <alignment horizontal="center" vertical="center"/>
    </xf>
    <xf numFmtId="37" fontId="16" fillId="0" borderId="113" xfId="0" applyFont="1" applyBorder="1" applyAlignment="1" applyProtection="1">
      <alignment vertical="center"/>
    </xf>
    <xf numFmtId="37" fontId="16" fillId="0" borderId="114" xfId="0" applyFont="1" applyBorder="1" applyAlignment="1" applyProtection="1">
      <alignment horizontal="center" vertical="center"/>
    </xf>
    <xf numFmtId="37" fontId="16" fillId="0" borderId="115" xfId="0" applyFont="1" applyBorder="1" applyAlignment="1" applyProtection="1">
      <alignment vertical="center"/>
    </xf>
    <xf numFmtId="37" fontId="16" fillId="0" borderId="45" xfId="0" applyFont="1" applyBorder="1" applyAlignment="1" applyProtection="1">
      <alignment horizontal="center" vertical="center"/>
    </xf>
    <xf numFmtId="37" fontId="16" fillId="0" borderId="4" xfId="0" applyFont="1" applyBorder="1" applyAlignment="1" applyProtection="1">
      <alignment horizontal="center" vertical="center"/>
    </xf>
    <xf numFmtId="37" fontId="18" fillId="0" borderId="4" xfId="0" applyFont="1" applyBorder="1" applyAlignment="1" applyProtection="1">
      <alignment horizontal="left" vertical="center" shrinkToFit="1"/>
    </xf>
    <xf numFmtId="37" fontId="16" fillId="0" borderId="116" xfId="0" applyFont="1" applyBorder="1" applyAlignment="1" applyProtection="1">
      <alignment vertical="center"/>
    </xf>
    <xf numFmtId="37" fontId="16" fillId="0" borderId="87" xfId="0" applyFont="1" applyBorder="1" applyAlignment="1" applyProtection="1">
      <alignment vertical="center"/>
    </xf>
    <xf numFmtId="3" fontId="16" fillId="0" borderId="3" xfId="0" applyNumberFormat="1" applyFont="1" applyBorder="1" applyAlignment="1">
      <alignment horizontal="center"/>
    </xf>
    <xf numFmtId="37" fontId="18" fillId="2" borderId="100" xfId="0" applyFont="1" applyFill="1" applyBorder="1" applyAlignment="1">
      <alignment horizontal="center" vertical="center"/>
    </xf>
    <xf numFmtId="37" fontId="18" fillId="2" borderId="94" xfId="0" applyFont="1" applyFill="1" applyBorder="1" applyAlignment="1">
      <alignment horizontal="center" vertical="center"/>
    </xf>
    <xf numFmtId="37" fontId="18" fillId="2" borderId="101" xfId="0" applyFont="1" applyFill="1" applyBorder="1" applyAlignment="1">
      <alignment horizontal="center" vertical="center"/>
    </xf>
    <xf numFmtId="37" fontId="18" fillId="2" borderId="102" xfId="0" applyFont="1" applyFill="1" applyBorder="1" applyAlignment="1">
      <alignment horizontal="center" vertical="center"/>
    </xf>
    <xf numFmtId="37" fontId="18" fillId="2" borderId="78" xfId="0" applyFont="1" applyFill="1" applyBorder="1" applyAlignment="1">
      <alignment horizontal="center" vertical="center"/>
    </xf>
    <xf numFmtId="37" fontId="3" fillId="0" borderId="4" xfId="0" applyNumberFormat="1" applyFont="1" applyFill="1" applyBorder="1" applyAlignment="1" applyProtection="1">
      <alignment vertical="center"/>
    </xf>
    <xf numFmtId="37" fontId="3" fillId="0" borderId="1" xfId="0" applyNumberFormat="1" applyFont="1" applyFill="1" applyBorder="1" applyAlignment="1" applyProtection="1">
      <alignment vertical="center"/>
    </xf>
    <xf numFmtId="37" fontId="3" fillId="0" borderId="11" xfId="0" applyNumberFormat="1" applyFont="1" applyFill="1" applyBorder="1" applyAlignment="1" applyProtection="1">
      <alignment vertical="center"/>
    </xf>
    <xf numFmtId="37" fontId="3" fillId="0" borderId="15" xfId="0" applyNumberFormat="1" applyFont="1" applyFill="1" applyBorder="1" applyAlignment="1" applyProtection="1">
      <alignment vertical="center"/>
    </xf>
    <xf numFmtId="37" fontId="3" fillId="0" borderId="18" xfId="0" applyNumberFormat="1" applyFont="1" applyFill="1" applyBorder="1" applyAlignment="1" applyProtection="1">
      <alignment vertical="center"/>
    </xf>
    <xf numFmtId="37" fontId="3" fillId="0" borderId="25" xfId="0" applyNumberFormat="1" applyFont="1" applyFill="1" applyBorder="1" applyAlignment="1" applyProtection="1">
      <alignment vertical="center"/>
    </xf>
    <xf numFmtId="37" fontId="3" fillId="0" borderId="27" xfId="0" applyNumberFormat="1" applyFont="1" applyFill="1" applyBorder="1" applyAlignment="1" applyProtection="1">
      <alignment vertical="center"/>
    </xf>
    <xf numFmtId="37" fontId="3" fillId="0" borderId="32" xfId="0" applyNumberFormat="1" applyFont="1" applyFill="1" applyBorder="1" applyAlignment="1" applyProtection="1">
      <alignment vertical="center"/>
    </xf>
    <xf numFmtId="37" fontId="3" fillId="0" borderId="33" xfId="0" applyNumberFormat="1" applyFont="1" applyFill="1" applyBorder="1" applyAlignment="1" applyProtection="1">
      <alignment vertical="center"/>
    </xf>
    <xf numFmtId="37" fontId="3" fillId="0" borderId="43" xfId="0" applyNumberFormat="1" applyFont="1" applyFill="1" applyBorder="1" applyAlignment="1" applyProtection="1">
      <alignment vertical="center"/>
    </xf>
    <xf numFmtId="37" fontId="3" fillId="0" borderId="44" xfId="0" applyNumberFormat="1" applyFont="1" applyFill="1" applyBorder="1" applyAlignment="1" applyProtection="1">
      <alignment vertical="center"/>
    </xf>
    <xf numFmtId="37" fontId="19" fillId="0" borderId="0" xfId="0" quotePrefix="1" applyFont="1" applyAlignment="1" applyProtection="1">
      <alignment horizontal="left" vertical="top"/>
    </xf>
    <xf numFmtId="37" fontId="14" fillId="0" borderId="0" xfId="0" applyFont="1" applyBorder="1" applyAlignment="1">
      <alignment vertical="center"/>
    </xf>
    <xf numFmtId="37" fontId="8" fillId="0" borderId="0" xfId="0" applyFont="1" applyBorder="1" applyAlignment="1" applyProtection="1">
      <alignment horizontal="right" vertical="center"/>
    </xf>
    <xf numFmtId="37" fontId="8" fillId="0" borderId="0" xfId="0" applyFont="1" applyAlignment="1" applyProtection="1">
      <alignment horizontal="right" vertical="center"/>
    </xf>
    <xf numFmtId="37" fontId="20" fillId="0" borderId="0" xfId="0" applyFont="1"/>
    <xf numFmtId="37" fontId="20" fillId="0" borderId="0" xfId="0" applyFont="1" applyBorder="1"/>
    <xf numFmtId="37" fontId="21" fillId="0" borderId="0" xfId="0" applyFont="1"/>
    <xf numFmtId="37" fontId="21" fillId="0" borderId="0" xfId="0" applyFont="1" applyAlignment="1">
      <alignment vertical="top"/>
    </xf>
    <xf numFmtId="37" fontId="20" fillId="0" borderId="0" xfId="0" applyFont="1" applyAlignment="1">
      <alignment vertical="center"/>
    </xf>
    <xf numFmtId="37" fontId="19" fillId="0" borderId="0" xfId="0" applyFont="1" applyAlignment="1">
      <alignment vertical="center"/>
    </xf>
    <xf numFmtId="37" fontId="16" fillId="0" borderId="49" xfId="0" applyFont="1" applyBorder="1" applyAlignment="1" applyProtection="1">
      <alignment horizontal="center" vertical="center"/>
    </xf>
    <xf numFmtId="37" fontId="16" fillId="0" borderId="158" xfId="0" applyFont="1" applyBorder="1" applyAlignment="1" applyProtection="1">
      <alignment horizontal="center" vertical="center"/>
    </xf>
    <xf numFmtId="37" fontId="0" fillId="0" borderId="125" xfId="0" applyNumberFormat="1" applyFont="1" applyBorder="1" applyAlignment="1" applyProtection="1">
      <alignment vertical="center"/>
    </xf>
    <xf numFmtId="37" fontId="0" fillId="0" borderId="108" xfId="0" applyNumberFormat="1" applyFont="1" applyBorder="1" applyAlignment="1" applyProtection="1">
      <alignment vertical="center"/>
    </xf>
    <xf numFmtId="37" fontId="0" fillId="0" borderId="121" xfId="0" applyNumberFormat="1" applyFont="1" applyBorder="1" applyAlignment="1" applyProtection="1">
      <alignment vertical="center"/>
    </xf>
    <xf numFmtId="37" fontId="0" fillId="0" borderId="153" xfId="0" applyNumberFormat="1" applyFont="1" applyBorder="1" applyAlignment="1" applyProtection="1">
      <alignment vertical="center"/>
    </xf>
    <xf numFmtId="37" fontId="0" fillId="0" borderId="154" xfId="0" applyNumberFormat="1" applyFont="1" applyBorder="1" applyAlignment="1" applyProtection="1">
      <alignment vertical="center"/>
    </xf>
    <xf numFmtId="37" fontId="0" fillId="0" borderId="84" xfId="0" applyNumberFormat="1" applyFont="1" applyBorder="1" applyAlignment="1" applyProtection="1">
      <alignment vertical="center"/>
    </xf>
    <xf numFmtId="37" fontId="0" fillId="0" borderId="138" xfId="0" applyFont="1" applyBorder="1" applyAlignment="1" applyProtection="1">
      <alignment vertical="center"/>
    </xf>
    <xf numFmtId="37" fontId="0" fillId="0" borderId="159" xfId="0" applyNumberFormat="1" applyFont="1" applyBorder="1" applyAlignment="1" applyProtection="1">
      <alignment vertical="center"/>
    </xf>
    <xf numFmtId="37" fontId="0" fillId="0" borderId="160" xfId="0" applyNumberFormat="1" applyFont="1" applyBorder="1" applyAlignment="1" applyProtection="1">
      <alignment vertical="center"/>
    </xf>
    <xf numFmtId="37" fontId="0" fillId="0" borderId="161" xfId="0" applyNumberFormat="1" applyFont="1" applyBorder="1" applyAlignment="1" applyProtection="1">
      <alignment vertical="center"/>
    </xf>
    <xf numFmtId="37" fontId="0" fillId="0" borderId="162" xfId="0" applyNumberFormat="1" applyFont="1" applyBorder="1" applyAlignment="1" applyProtection="1">
      <alignment vertical="center"/>
    </xf>
    <xf numFmtId="37" fontId="0" fillId="0" borderId="163" xfId="0" applyNumberFormat="1" applyFont="1" applyBorder="1" applyAlignment="1" applyProtection="1">
      <alignment vertical="center"/>
    </xf>
    <xf numFmtId="37" fontId="0" fillId="0" borderId="164" xfId="0" applyNumberFormat="1" applyFont="1" applyBorder="1" applyAlignment="1" applyProtection="1">
      <alignment vertical="center"/>
    </xf>
    <xf numFmtId="37" fontId="0" fillId="0" borderId="165" xfId="0" applyNumberFormat="1" applyFont="1" applyBorder="1" applyAlignment="1" applyProtection="1">
      <alignment vertical="center"/>
    </xf>
    <xf numFmtId="37" fontId="3" fillId="0" borderId="138" xfId="0" applyNumberFormat="1" applyFont="1" applyFill="1" applyBorder="1" applyAlignment="1" applyProtection="1">
      <alignment vertical="center"/>
    </xf>
    <xf numFmtId="37" fontId="3" fillId="0" borderId="159" xfId="0" applyNumberFormat="1" applyFont="1" applyFill="1" applyBorder="1" applyAlignment="1" applyProtection="1">
      <alignment vertical="center"/>
    </xf>
    <xf numFmtId="37" fontId="3" fillId="0" borderId="161" xfId="0" applyNumberFormat="1" applyFont="1" applyFill="1" applyBorder="1" applyAlignment="1" applyProtection="1">
      <alignment vertical="center"/>
    </xf>
    <xf numFmtId="37" fontId="3" fillId="0" borderId="162" xfId="0" applyNumberFormat="1" applyFont="1" applyFill="1" applyBorder="1" applyAlignment="1" applyProtection="1">
      <alignment vertical="center"/>
    </xf>
    <xf numFmtId="37" fontId="3" fillId="0" borderId="165" xfId="0" applyNumberFormat="1" applyFont="1" applyFill="1" applyBorder="1" applyAlignment="1" applyProtection="1">
      <alignment vertical="center"/>
    </xf>
    <xf numFmtId="37" fontId="3" fillId="0" borderId="169" xfId="0" applyNumberFormat="1" applyFont="1" applyFill="1" applyBorder="1" applyAlignment="1" applyProtection="1">
      <alignment vertical="center"/>
    </xf>
    <xf numFmtId="37" fontId="0" fillId="0" borderId="59" xfId="0" applyNumberFormat="1" applyFont="1" applyBorder="1" applyAlignment="1" applyProtection="1">
      <alignment vertical="center"/>
    </xf>
    <xf numFmtId="37" fontId="0" fillId="0" borderId="149" xfId="0" applyNumberFormat="1" applyFont="1" applyBorder="1" applyAlignment="1" applyProtection="1">
      <alignment vertical="center"/>
    </xf>
    <xf numFmtId="37" fontId="0" fillId="0" borderId="56" xfId="0" applyNumberFormat="1" applyFont="1" applyBorder="1" applyAlignment="1" applyProtection="1">
      <alignment vertical="center"/>
    </xf>
    <xf numFmtId="37" fontId="0" fillId="0" borderId="58" xfId="0" applyNumberFormat="1" applyFont="1" applyBorder="1" applyAlignment="1" applyProtection="1">
      <alignment vertical="center"/>
    </xf>
    <xf numFmtId="37" fontId="0" fillId="0" borderId="60" xfId="0" applyNumberFormat="1" applyFont="1" applyBorder="1" applyAlignment="1" applyProtection="1">
      <alignment vertical="center"/>
    </xf>
    <xf numFmtId="37" fontId="0" fillId="0" borderId="61" xfId="0" applyNumberFormat="1" applyFont="1" applyBorder="1" applyAlignment="1" applyProtection="1">
      <alignment vertical="center"/>
    </xf>
    <xf numFmtId="37" fontId="0" fillId="0" borderId="80" xfId="0" applyNumberFormat="1" applyFont="1" applyBorder="1" applyAlignment="1" applyProtection="1">
      <alignment vertical="center"/>
    </xf>
    <xf numFmtId="37" fontId="0" fillId="0" borderId="122" xfId="0" applyNumberFormat="1" applyFont="1" applyBorder="1" applyAlignment="1" applyProtection="1">
      <alignment vertical="center"/>
    </xf>
    <xf numFmtId="37" fontId="0" fillId="0" borderId="74" xfId="0" applyNumberFormat="1" applyFont="1" applyBorder="1" applyAlignment="1" applyProtection="1">
      <alignment vertical="center"/>
    </xf>
    <xf numFmtId="37" fontId="0" fillId="0" borderId="135" xfId="0" applyNumberFormat="1" applyFont="1" applyBorder="1" applyAlignment="1" applyProtection="1">
      <alignment vertical="center"/>
    </xf>
    <xf numFmtId="37" fontId="0" fillId="0" borderId="179" xfId="0" applyNumberFormat="1" applyFont="1" applyBorder="1" applyAlignment="1" applyProtection="1">
      <alignment vertical="center"/>
    </xf>
    <xf numFmtId="37" fontId="0" fillId="0" borderId="183" xfId="0" applyNumberFormat="1" applyFont="1" applyBorder="1" applyAlignment="1" applyProtection="1">
      <alignment vertical="center"/>
    </xf>
    <xf numFmtId="37" fontId="0" fillId="0" borderId="54" xfId="0" applyNumberFormat="1" applyFont="1" applyBorder="1" applyAlignment="1" applyProtection="1">
      <alignment vertical="center"/>
    </xf>
    <xf numFmtId="37" fontId="0" fillId="0" borderId="57" xfId="0" applyNumberFormat="1" applyFont="1" applyBorder="1" applyAlignment="1" applyProtection="1">
      <alignment vertical="center"/>
    </xf>
    <xf numFmtId="37" fontId="0" fillId="0" borderId="52" xfId="0" applyNumberFormat="1" applyFont="1" applyBorder="1" applyAlignment="1" applyProtection="1">
      <alignment vertical="center"/>
    </xf>
    <xf numFmtId="37" fontId="16" fillId="0" borderId="0" xfId="0" applyFont="1" applyBorder="1" applyAlignment="1" applyProtection="1">
      <alignment horizontal="center" vertical="center"/>
    </xf>
    <xf numFmtId="37" fontId="0" fillId="0" borderId="120" xfId="0" applyNumberFormat="1" applyFont="1" applyBorder="1" applyAlignment="1" applyProtection="1">
      <alignment vertical="center"/>
    </xf>
    <xf numFmtId="37" fontId="0" fillId="0" borderId="185" xfId="0" applyNumberFormat="1" applyFont="1" applyBorder="1" applyAlignment="1" applyProtection="1">
      <alignment vertical="center"/>
    </xf>
    <xf numFmtId="37" fontId="0" fillId="0" borderId="186" xfId="0" applyNumberFormat="1" applyFont="1" applyBorder="1" applyAlignment="1" applyProtection="1">
      <alignment vertical="center"/>
    </xf>
    <xf numFmtId="37" fontId="0" fillId="0" borderId="144" xfId="0" applyNumberFormat="1" applyFont="1" applyBorder="1" applyAlignment="1" applyProtection="1">
      <alignment vertical="center"/>
    </xf>
    <xf numFmtId="37" fontId="0" fillId="0" borderId="55" xfId="0" applyNumberFormat="1" applyFont="1" applyBorder="1" applyAlignment="1" applyProtection="1">
      <alignment vertical="center"/>
    </xf>
    <xf numFmtId="37" fontId="0" fillId="0" borderId="134" xfId="0" applyNumberFormat="1" applyFont="1" applyBorder="1" applyAlignment="1" applyProtection="1">
      <alignment vertical="center"/>
    </xf>
    <xf numFmtId="37" fontId="0" fillId="0" borderId="130" xfId="0" applyNumberFormat="1" applyFont="1" applyBorder="1" applyAlignment="1" applyProtection="1">
      <alignment vertical="center"/>
    </xf>
    <xf numFmtId="37" fontId="0" fillId="0" borderId="187" xfId="0" applyNumberFormat="1" applyFont="1" applyBorder="1" applyAlignment="1" applyProtection="1">
      <alignment vertical="center"/>
    </xf>
    <xf numFmtId="37" fontId="0" fillId="0" borderId="188" xfId="0" applyNumberFormat="1" applyFont="1" applyBorder="1" applyAlignment="1" applyProtection="1">
      <alignment vertical="center"/>
    </xf>
    <xf numFmtId="37" fontId="0" fillId="0" borderId="189" xfId="0" applyNumberFormat="1" applyFont="1" applyBorder="1" applyAlignment="1" applyProtection="1">
      <alignment vertical="center"/>
    </xf>
    <xf numFmtId="37" fontId="0" fillId="0" borderId="190" xfId="0" applyNumberFormat="1" applyFont="1" applyBorder="1" applyAlignment="1" applyProtection="1">
      <alignment vertical="center"/>
    </xf>
    <xf numFmtId="37" fontId="3" fillId="0" borderId="54" xfId="0" applyNumberFormat="1" applyFont="1" applyFill="1" applyBorder="1" applyAlignment="1" applyProtection="1">
      <alignment vertical="center"/>
    </xf>
    <xf numFmtId="37" fontId="3" fillId="0" borderId="48" xfId="0" applyNumberFormat="1" applyFont="1" applyFill="1" applyBorder="1" applyAlignment="1" applyProtection="1">
      <alignment vertical="center"/>
    </xf>
    <xf numFmtId="37" fontId="3" fillId="0" borderId="56" xfId="0" applyNumberFormat="1" applyFont="1" applyFill="1" applyBorder="1" applyAlignment="1" applyProtection="1">
      <alignment vertical="center"/>
    </xf>
    <xf numFmtId="37" fontId="3" fillId="0" borderId="58" xfId="0" applyNumberFormat="1" applyFont="1" applyFill="1" applyBorder="1" applyAlignment="1" applyProtection="1">
      <alignment vertical="center"/>
    </xf>
    <xf numFmtId="37" fontId="3" fillId="0" borderId="170" xfId="0" applyNumberFormat="1" applyFont="1" applyFill="1" applyBorder="1" applyAlignment="1" applyProtection="1">
      <alignment vertical="center"/>
    </xf>
    <xf numFmtId="37" fontId="3" fillId="0" borderId="63" xfId="0" applyNumberFormat="1" applyFont="1" applyFill="1" applyBorder="1" applyAlignment="1" applyProtection="1">
      <alignment vertical="center"/>
    </xf>
    <xf numFmtId="37" fontId="3" fillId="0" borderId="181" xfId="0" applyNumberFormat="1" applyFont="1" applyFill="1" applyBorder="1" applyAlignment="1" applyProtection="1">
      <alignment vertical="center"/>
    </xf>
    <xf numFmtId="37" fontId="3" fillId="0" borderId="120" xfId="0" applyNumberFormat="1" applyFont="1" applyFill="1" applyBorder="1" applyAlignment="1" applyProtection="1">
      <alignment vertical="center"/>
    </xf>
    <xf numFmtId="37" fontId="3" fillId="0" borderId="178" xfId="0" applyNumberFormat="1" applyFont="1" applyFill="1" applyBorder="1" applyAlignment="1" applyProtection="1">
      <alignment vertical="center"/>
    </xf>
    <xf numFmtId="37" fontId="3" fillId="0" borderId="122" xfId="0" applyNumberFormat="1" applyFont="1" applyFill="1" applyBorder="1" applyAlignment="1" applyProtection="1">
      <alignment vertical="center"/>
    </xf>
    <xf numFmtId="37" fontId="3" fillId="0" borderId="74" xfId="0" applyNumberFormat="1" applyFont="1" applyFill="1" applyBorder="1" applyAlignment="1" applyProtection="1">
      <alignment vertical="center"/>
    </xf>
    <xf numFmtId="37" fontId="3" fillId="0" borderId="193" xfId="0" applyNumberFormat="1" applyFont="1" applyFill="1" applyBorder="1" applyAlignment="1" applyProtection="1">
      <alignment vertical="center"/>
    </xf>
    <xf numFmtId="37" fontId="3" fillId="0" borderId="195" xfId="0" applyNumberFormat="1" applyFont="1" applyFill="1" applyBorder="1" applyAlignment="1" applyProtection="1">
      <alignment vertical="center"/>
    </xf>
    <xf numFmtId="37" fontId="3" fillId="0" borderId="75" xfId="0" applyNumberFormat="1" applyFont="1" applyFill="1" applyBorder="1" applyAlignment="1" applyProtection="1">
      <alignment vertical="center"/>
    </xf>
    <xf numFmtId="37" fontId="3" fillId="0" borderId="57" xfId="0" applyNumberFormat="1" applyFont="1" applyFill="1" applyBorder="1" applyAlignment="1" applyProtection="1">
      <alignment vertical="center"/>
    </xf>
    <xf numFmtId="37" fontId="3" fillId="0" borderId="130" xfId="0" applyNumberFormat="1" applyFont="1" applyFill="1" applyBorder="1" applyAlignment="1" applyProtection="1">
      <alignment vertical="center"/>
    </xf>
    <xf numFmtId="37" fontId="3" fillId="0" borderId="196" xfId="0" applyNumberFormat="1" applyFont="1" applyFill="1" applyBorder="1" applyAlignment="1" applyProtection="1">
      <alignment vertical="center"/>
    </xf>
    <xf numFmtId="37" fontId="3" fillId="0" borderId="80" xfId="0" applyNumberFormat="1" applyFont="1" applyFill="1" applyBorder="1" applyAlignment="1" applyProtection="1">
      <alignment vertical="center"/>
    </xf>
    <xf numFmtId="37" fontId="3" fillId="0" borderId="60" xfId="0" applyNumberFormat="1" applyFont="1" applyFill="1" applyBorder="1" applyAlignment="1" applyProtection="1">
      <alignment vertical="center"/>
    </xf>
    <xf numFmtId="37" fontId="3" fillId="0" borderId="61" xfId="0" applyNumberFormat="1" applyFont="1" applyFill="1" applyBorder="1" applyAlignment="1" applyProtection="1">
      <alignment vertical="center"/>
    </xf>
    <xf numFmtId="37" fontId="3" fillId="0" borderId="62" xfId="0" applyNumberFormat="1" applyFont="1" applyFill="1" applyBorder="1" applyAlignment="1" applyProtection="1">
      <alignment vertical="center"/>
    </xf>
    <xf numFmtId="37" fontId="3" fillId="0" borderId="139" xfId="0" applyNumberFormat="1" applyFont="1" applyFill="1" applyBorder="1" applyAlignment="1" applyProtection="1">
      <alignment vertical="center"/>
    </xf>
    <xf numFmtId="37" fontId="3" fillId="0" borderId="197" xfId="0" applyNumberFormat="1" applyFont="1" applyFill="1" applyBorder="1" applyAlignment="1" applyProtection="1">
      <alignment vertical="center"/>
    </xf>
    <xf numFmtId="37" fontId="3" fillId="0" borderId="198" xfId="0" applyNumberFormat="1" applyFont="1" applyFill="1" applyBorder="1" applyAlignment="1" applyProtection="1">
      <alignment vertical="center"/>
    </xf>
    <xf numFmtId="37" fontId="3" fillId="0" borderId="140" xfId="0" applyNumberFormat="1" applyFont="1" applyFill="1" applyBorder="1" applyAlignment="1" applyProtection="1">
      <alignment vertical="center"/>
    </xf>
    <xf numFmtId="37" fontId="3" fillId="0" borderId="55" xfId="0" applyNumberFormat="1" applyFont="1" applyFill="1" applyBorder="1" applyAlignment="1" applyProtection="1">
      <alignment vertical="center"/>
    </xf>
    <xf numFmtId="37" fontId="3" fillId="0" borderId="136" xfId="0" applyNumberFormat="1" applyFont="1" applyFill="1" applyBorder="1" applyAlignment="1" applyProtection="1">
      <alignment vertical="center"/>
    </xf>
    <xf numFmtId="37" fontId="3" fillId="0" borderId="145" xfId="0" applyNumberFormat="1" applyFont="1" applyFill="1" applyBorder="1" applyAlignment="1" applyProtection="1">
      <alignment vertical="center"/>
    </xf>
    <xf numFmtId="37" fontId="3" fillId="0" borderId="147" xfId="0" applyNumberFormat="1" applyFont="1" applyFill="1" applyBorder="1" applyAlignment="1" applyProtection="1">
      <alignment vertical="center"/>
    </xf>
    <xf numFmtId="37" fontId="3" fillId="0" borderId="199" xfId="0" applyNumberFormat="1" applyFont="1" applyFill="1" applyBorder="1" applyAlignment="1" applyProtection="1">
      <alignment vertical="center"/>
    </xf>
    <xf numFmtId="37" fontId="3" fillId="0" borderId="146" xfId="0" applyNumberFormat="1" applyFont="1" applyFill="1" applyBorder="1" applyAlignment="1" applyProtection="1">
      <alignment vertical="center"/>
    </xf>
    <xf numFmtId="37" fontId="16" fillId="0" borderId="200" xfId="0" applyFont="1" applyBorder="1" applyAlignment="1" applyProtection="1">
      <alignment horizontal="center" vertical="center"/>
    </xf>
    <xf numFmtId="37" fontId="16" fillId="0" borderId="201" xfId="0" applyFont="1" applyBorder="1" applyAlignment="1" applyProtection="1">
      <alignment horizontal="center" vertical="center"/>
    </xf>
    <xf numFmtId="37" fontId="0" fillId="0" borderId="178" xfId="0" applyNumberFormat="1" applyFont="1" applyBorder="1" applyAlignment="1" applyProtection="1">
      <alignment vertical="center"/>
    </xf>
    <xf numFmtId="37" fontId="0" fillId="0" borderId="48" xfId="0" applyNumberFormat="1" applyFont="1" applyBorder="1" applyAlignment="1" applyProtection="1">
      <alignment vertical="center"/>
    </xf>
    <xf numFmtId="37" fontId="0" fillId="0" borderId="50" xfId="0" applyNumberFormat="1" applyFont="1" applyBorder="1" applyAlignment="1" applyProtection="1">
      <alignment vertical="center"/>
    </xf>
    <xf numFmtId="37" fontId="0" fillId="0" borderId="123" xfId="0" applyNumberFormat="1" applyFont="1" applyBorder="1" applyAlignment="1" applyProtection="1">
      <alignment vertical="center"/>
    </xf>
    <xf numFmtId="37" fontId="0" fillId="0" borderId="181" xfId="0" applyNumberFormat="1" applyFont="1" applyBorder="1" applyAlignment="1" applyProtection="1">
      <alignment vertical="center"/>
    </xf>
    <xf numFmtId="37" fontId="0" fillId="0" borderId="170" xfId="0" applyNumberFormat="1" applyFont="1" applyBorder="1" applyAlignment="1" applyProtection="1">
      <alignment vertical="center"/>
    </xf>
    <xf numFmtId="37" fontId="0" fillId="0" borderId="196" xfId="0" applyNumberFormat="1" applyFont="1" applyBorder="1" applyAlignment="1" applyProtection="1">
      <alignment vertical="center"/>
    </xf>
    <xf numFmtId="37" fontId="0" fillId="0" borderId="113" xfId="0" applyNumberFormat="1" applyFont="1" applyBorder="1" applyAlignment="1" applyProtection="1">
      <alignment vertical="center"/>
    </xf>
    <xf numFmtId="37" fontId="0" fillId="0" borderId="115" xfId="0" applyNumberFormat="1" applyFont="1" applyBorder="1" applyAlignment="1" applyProtection="1">
      <alignment vertical="center"/>
    </xf>
    <xf numFmtId="37" fontId="3" fillId="0" borderId="125" xfId="0" applyNumberFormat="1" applyFont="1" applyFill="1" applyBorder="1" applyAlignment="1" applyProtection="1">
      <alignment vertical="center"/>
    </xf>
    <xf numFmtId="37" fontId="3" fillId="0" borderId="121" xfId="0" applyNumberFormat="1" applyFont="1" applyFill="1" applyBorder="1" applyAlignment="1" applyProtection="1">
      <alignment vertical="center"/>
    </xf>
    <xf numFmtId="37" fontId="3" fillId="0" borderId="194" xfId="0" applyNumberFormat="1" applyFont="1" applyFill="1" applyBorder="1" applyAlignment="1" applyProtection="1">
      <alignment vertical="center"/>
    </xf>
    <xf numFmtId="37" fontId="3" fillId="0" borderId="84" xfId="0" applyNumberFormat="1" applyFont="1" applyFill="1" applyBorder="1" applyAlignment="1" applyProtection="1">
      <alignment vertical="center"/>
    </xf>
    <xf numFmtId="37" fontId="3" fillId="0" borderId="108" xfId="0" applyNumberFormat="1" applyFont="1" applyFill="1" applyBorder="1" applyAlignment="1" applyProtection="1">
      <alignment vertical="center"/>
    </xf>
    <xf numFmtId="37" fontId="3" fillId="0" borderId="141" xfId="0" applyNumberFormat="1" applyFont="1" applyFill="1" applyBorder="1" applyAlignment="1" applyProtection="1">
      <alignment vertical="center"/>
    </xf>
    <xf numFmtId="37" fontId="3" fillId="0" borderId="202" xfId="0" applyNumberFormat="1" applyFont="1" applyFill="1" applyBorder="1" applyAlignment="1" applyProtection="1">
      <alignment vertical="center"/>
    </xf>
    <xf numFmtId="37" fontId="3" fillId="0" borderId="29" xfId="0" applyNumberFormat="1" applyFont="1" applyBorder="1" applyAlignment="1" applyProtection="1">
      <alignment vertical="center" shrinkToFit="1"/>
    </xf>
    <xf numFmtId="37" fontId="3" fillId="0" borderId="3" xfId="0" applyNumberFormat="1" applyFont="1" applyBorder="1" applyAlignment="1" applyProtection="1">
      <alignment vertical="center" shrinkToFit="1"/>
    </xf>
    <xf numFmtId="37" fontId="3" fillId="0" borderId="56" xfId="0" applyNumberFormat="1" applyFont="1" applyBorder="1" applyAlignment="1" applyProtection="1">
      <alignment vertical="center" shrinkToFit="1"/>
    </xf>
    <xf numFmtId="37" fontId="3" fillId="0" borderId="7" xfId="0" applyNumberFormat="1" applyFont="1" applyBorder="1" applyAlignment="1" applyProtection="1">
      <alignment vertical="center" shrinkToFit="1"/>
    </xf>
    <xf numFmtId="37" fontId="3" fillId="0" borderId="10" xfId="0" applyNumberFormat="1" applyFont="1" applyBorder="1" applyAlignment="1" applyProtection="1">
      <alignment vertical="center" shrinkToFit="1"/>
    </xf>
    <xf numFmtId="37" fontId="3" fillId="0" borderId="14" xfId="0" applyNumberFormat="1" applyFont="1" applyBorder="1" applyAlignment="1" applyProtection="1">
      <alignment vertical="center" shrinkToFit="1"/>
    </xf>
    <xf numFmtId="37" fontId="3" fillId="0" borderId="58" xfId="0" applyNumberFormat="1" applyFont="1" applyBorder="1" applyAlignment="1" applyProtection="1">
      <alignment vertical="center" shrinkToFit="1"/>
    </xf>
    <xf numFmtId="37" fontId="3" fillId="0" borderId="17" xfId="0" applyNumberFormat="1" applyFont="1" applyBorder="1" applyAlignment="1" applyProtection="1">
      <alignment vertical="center" shrinkToFit="1"/>
    </xf>
    <xf numFmtId="37" fontId="3" fillId="0" borderId="59" xfId="0" applyNumberFormat="1" applyFont="1" applyBorder="1" applyAlignment="1" applyProtection="1">
      <alignment vertical="center" shrinkToFit="1"/>
    </xf>
    <xf numFmtId="37" fontId="3" fillId="0" borderId="31" xfId="0" applyNumberFormat="1" applyFont="1" applyBorder="1" applyAlignment="1" applyProtection="1">
      <alignment vertical="center" shrinkToFit="1"/>
    </xf>
    <xf numFmtId="37" fontId="3" fillId="0" borderId="60" xfId="0" applyNumberFormat="1" applyFont="1" applyBorder="1" applyAlignment="1" applyProtection="1">
      <alignment vertical="center" shrinkToFit="1"/>
    </xf>
    <xf numFmtId="37" fontId="3" fillId="0" borderId="38" xfId="0" applyNumberFormat="1" applyFont="1" applyBorder="1" applyAlignment="1" applyProtection="1">
      <alignment vertical="center" shrinkToFit="1"/>
    </xf>
    <xf numFmtId="37" fontId="3" fillId="0" borderId="61" xfId="0" applyNumberFormat="1" applyFont="1" applyBorder="1" applyAlignment="1" applyProtection="1">
      <alignment vertical="center" shrinkToFit="1"/>
    </xf>
    <xf numFmtId="37" fontId="3" fillId="0" borderId="41" xfId="0" applyNumberFormat="1" applyFont="1" applyBorder="1" applyAlignment="1" applyProtection="1">
      <alignment vertical="center" shrinkToFit="1"/>
    </xf>
    <xf numFmtId="37" fontId="3" fillId="0" borderId="44" xfId="0" applyNumberFormat="1" applyFont="1" applyBorder="1" applyAlignment="1" applyProtection="1">
      <alignment vertical="center" shrinkToFit="1"/>
    </xf>
    <xf numFmtId="37" fontId="3" fillId="0" borderId="28" xfId="0" applyFont="1" applyBorder="1" applyAlignment="1" applyProtection="1">
      <alignment vertical="center" shrinkToFit="1"/>
    </xf>
    <xf numFmtId="37" fontId="3" fillId="0" borderId="2" xfId="0" applyNumberFormat="1" applyFont="1" applyBorder="1" applyAlignment="1" applyProtection="1">
      <alignment vertical="center" shrinkToFit="1"/>
    </xf>
    <xf numFmtId="37" fontId="3" fillId="0" borderId="4" xfId="0" applyNumberFormat="1" applyFont="1" applyBorder="1" applyAlignment="1" applyProtection="1">
      <alignment vertical="center" shrinkToFit="1"/>
    </xf>
    <xf numFmtId="37" fontId="3" fillId="0" borderId="28" xfId="0" applyNumberFormat="1" applyFont="1" applyBorder="1" applyAlignment="1" applyProtection="1">
      <alignment vertical="center" shrinkToFit="1"/>
    </xf>
    <xf numFmtId="37" fontId="3" fillId="0" borderId="159" xfId="0" applyNumberFormat="1" applyFont="1" applyBorder="1" applyAlignment="1" applyProtection="1">
      <alignment vertical="center" shrinkToFit="1"/>
    </xf>
    <xf numFmtId="37" fontId="3" fillId="0" borderId="48" xfId="0" applyNumberFormat="1" applyFont="1" applyBorder="1" applyAlignment="1" applyProtection="1">
      <alignment vertical="center" shrinkToFit="1"/>
    </xf>
    <xf numFmtId="37" fontId="3" fillId="0" borderId="6" xfId="0" applyNumberFormat="1" applyFont="1" applyBorder="1" applyAlignment="1" applyProtection="1">
      <alignment vertical="center" shrinkToFit="1"/>
    </xf>
    <xf numFmtId="37" fontId="3" fillId="0" borderId="1" xfId="0" applyNumberFormat="1" applyFont="1" applyBorder="1" applyAlignment="1" applyProtection="1">
      <alignment vertical="center" shrinkToFit="1"/>
    </xf>
    <xf numFmtId="37" fontId="3" fillId="0" borderId="160" xfId="0" applyNumberFormat="1" applyFont="1" applyBorder="1" applyAlignment="1" applyProtection="1">
      <alignment vertical="center" shrinkToFit="1"/>
    </xf>
    <xf numFmtId="37" fontId="3" fillId="0" borderId="50" xfId="0" applyNumberFormat="1" applyFont="1" applyBorder="1" applyAlignment="1" applyProtection="1">
      <alignment vertical="center" shrinkToFit="1"/>
    </xf>
    <xf numFmtId="37" fontId="3" fillId="0" borderId="49" xfId="0" applyNumberFormat="1" applyFont="1" applyBorder="1" applyAlignment="1" applyProtection="1">
      <alignment vertical="center" shrinkToFit="1"/>
    </xf>
    <xf numFmtId="37" fontId="0" fillId="0" borderId="28" xfId="0" applyNumberFormat="1" applyFont="1" applyBorder="1" applyAlignment="1" applyProtection="1">
      <alignment vertical="center" shrinkToFit="1"/>
    </xf>
    <xf numFmtId="37" fontId="0" fillId="0" borderId="159" xfId="0" applyNumberFormat="1" applyFont="1" applyBorder="1" applyAlignment="1" applyProtection="1">
      <alignment vertical="center" shrinkToFit="1"/>
    </xf>
    <xf numFmtId="37" fontId="0" fillId="0" borderId="48" xfId="0" applyNumberFormat="1" applyFont="1" applyBorder="1" applyAlignment="1" applyProtection="1">
      <alignment vertical="center" shrinkToFit="1"/>
    </xf>
    <xf numFmtId="37" fontId="3" fillId="0" borderId="9" xfId="0" applyNumberFormat="1" applyFont="1" applyBorder="1" applyAlignment="1" applyProtection="1">
      <alignment vertical="center" shrinkToFit="1"/>
    </xf>
    <xf numFmtId="37" fontId="3" fillId="0" borderId="11" xfId="0" applyNumberFormat="1" applyFont="1" applyBorder="1" applyAlignment="1" applyProtection="1">
      <alignment vertical="center" shrinkToFit="1"/>
    </xf>
    <xf numFmtId="37" fontId="3" fillId="0" borderId="149" xfId="0" applyNumberFormat="1" applyFont="1" applyBorder="1" applyAlignment="1" applyProtection="1">
      <alignment vertical="center" shrinkToFit="1"/>
    </xf>
    <xf numFmtId="37" fontId="3" fillId="0" borderId="183" xfId="0" applyNumberFormat="1" applyFont="1" applyBorder="1" applyAlignment="1" applyProtection="1">
      <alignment vertical="center" shrinkToFit="1"/>
    </xf>
    <xf numFmtId="37" fontId="3" fillId="0" borderId="123" xfId="0" applyNumberFormat="1" applyFont="1" applyBorder="1" applyAlignment="1" applyProtection="1">
      <alignment vertical="center" shrinkToFit="1"/>
    </xf>
    <xf numFmtId="37" fontId="3" fillId="0" borderId="119" xfId="0" applyNumberFormat="1" applyFont="1" applyBorder="1" applyAlignment="1" applyProtection="1">
      <alignment vertical="center" shrinkToFit="1"/>
    </xf>
    <xf numFmtId="37" fontId="3" fillId="0" borderId="151" xfId="0" applyNumberFormat="1" applyFont="1" applyBorder="1" applyAlignment="1" applyProtection="1">
      <alignment vertical="center" shrinkToFit="1"/>
    </xf>
    <xf numFmtId="37" fontId="3" fillId="0" borderId="13" xfId="0" applyNumberFormat="1" applyFont="1" applyBorder="1" applyAlignment="1" applyProtection="1">
      <alignment vertical="center" shrinkToFit="1"/>
    </xf>
    <xf numFmtId="37" fontId="3" fillId="0" borderId="84" xfId="0" applyNumberFormat="1" applyFont="1" applyBorder="1" applyAlignment="1" applyProtection="1">
      <alignment vertical="center" shrinkToFit="1"/>
    </xf>
    <xf numFmtId="37" fontId="3" fillId="0" borderId="165" xfId="0" applyNumberFormat="1" applyFont="1" applyBorder="1" applyAlignment="1" applyProtection="1">
      <alignment vertical="center" shrinkToFit="1"/>
    </xf>
    <xf numFmtId="37" fontId="3" fillId="0" borderId="181" xfId="0" applyNumberFormat="1" applyFont="1" applyBorder="1" applyAlignment="1" applyProtection="1">
      <alignment vertical="center" shrinkToFit="1"/>
    </xf>
    <xf numFmtId="37" fontId="3" fillId="0" borderId="15" xfId="0" applyNumberFormat="1" applyFont="1" applyBorder="1" applyAlignment="1" applyProtection="1">
      <alignment vertical="center" shrinkToFit="1"/>
    </xf>
    <xf numFmtId="37" fontId="3" fillId="0" borderId="161" xfId="0" applyNumberFormat="1" applyFont="1" applyBorder="1" applyAlignment="1" applyProtection="1">
      <alignment vertical="center" shrinkToFit="1"/>
    </xf>
    <xf numFmtId="37" fontId="3" fillId="0" borderId="170" xfId="0" applyNumberFormat="1" applyFont="1" applyBorder="1" applyAlignment="1" applyProtection="1">
      <alignment vertical="center" shrinkToFit="1"/>
    </xf>
    <xf numFmtId="37" fontId="3" fillId="0" borderId="125" xfId="0" applyNumberFormat="1" applyFont="1" applyBorder="1" applyAlignment="1" applyProtection="1">
      <alignment vertical="center" shrinkToFit="1"/>
    </xf>
    <xf numFmtId="37" fontId="3" fillId="0" borderId="16" xfId="0" applyNumberFormat="1" applyFont="1" applyBorder="1" applyAlignment="1" applyProtection="1">
      <alignment vertical="center" shrinkToFit="1"/>
    </xf>
    <xf numFmtId="37" fontId="3" fillId="0" borderId="18" xfId="0" applyNumberFormat="1" applyFont="1" applyBorder="1" applyAlignment="1" applyProtection="1">
      <alignment vertical="center" shrinkToFit="1"/>
    </xf>
    <xf numFmtId="37" fontId="3" fillId="0" borderId="196" xfId="0" applyNumberFormat="1" applyFont="1" applyBorder="1" applyAlignment="1" applyProtection="1">
      <alignment vertical="center" shrinkToFit="1"/>
    </xf>
    <xf numFmtId="37" fontId="3" fillId="0" borderId="108" xfId="0" applyNumberFormat="1" applyFont="1" applyBorder="1" applyAlignment="1" applyProtection="1">
      <alignment vertical="center" shrinkToFit="1"/>
    </xf>
    <xf numFmtId="37" fontId="3" fillId="0" borderId="80" xfId="0" applyNumberFormat="1" applyFont="1" applyBorder="1" applyAlignment="1" applyProtection="1">
      <alignment vertical="center" shrinkToFit="1"/>
    </xf>
    <xf numFmtId="37" fontId="3" fillId="0" borderId="23" xfId="0" applyNumberFormat="1" applyFont="1" applyBorder="1" applyAlignment="1" applyProtection="1">
      <alignment vertical="center" shrinkToFit="1"/>
    </xf>
    <xf numFmtId="37" fontId="3" fillId="0" borderId="24" xfId="0" applyNumberFormat="1" applyFont="1" applyBorder="1" applyAlignment="1" applyProtection="1">
      <alignment vertical="center" shrinkToFit="1"/>
    </xf>
    <xf numFmtId="37" fontId="3" fillId="0" borderId="25" xfId="0" applyNumberFormat="1" applyFont="1" applyBorder="1" applyAlignment="1" applyProtection="1">
      <alignment vertical="center" shrinkToFit="1"/>
    </xf>
    <xf numFmtId="37" fontId="3" fillId="0" borderId="121" xfId="0" applyNumberFormat="1" applyFont="1" applyBorder="1" applyAlignment="1" applyProtection="1">
      <alignment vertical="center" shrinkToFit="1"/>
    </xf>
    <xf numFmtId="37" fontId="3" fillId="0" borderId="162" xfId="0" applyNumberFormat="1" applyFont="1" applyBorder="1" applyAlignment="1" applyProtection="1">
      <alignment vertical="center" shrinkToFit="1"/>
    </xf>
    <xf numFmtId="37" fontId="3" fillId="0" borderId="178" xfId="0" applyNumberFormat="1" applyFont="1" applyBorder="1" applyAlignment="1" applyProtection="1">
      <alignment vertical="center" shrinkToFit="1"/>
    </xf>
    <xf numFmtId="37" fontId="3" fillId="0" borderId="122" xfId="0" applyNumberFormat="1" applyFont="1" applyBorder="1" applyAlignment="1" applyProtection="1">
      <alignment vertical="center" shrinkToFit="1"/>
    </xf>
    <xf numFmtId="37" fontId="3" fillId="0" borderId="26" xfId="0" applyNumberFormat="1" applyFont="1" applyBorder="1" applyAlignment="1" applyProtection="1">
      <alignment vertical="center" shrinkToFit="1"/>
    </xf>
    <xf numFmtId="37" fontId="3" fillId="0" borderId="12" xfId="0" applyNumberFormat="1" applyFont="1" applyBorder="1" applyAlignment="1" applyProtection="1">
      <alignment vertical="center" shrinkToFit="1"/>
    </xf>
    <xf numFmtId="37" fontId="3" fillId="0" borderId="27" xfId="0" applyNumberFormat="1" applyFont="1" applyBorder="1" applyAlignment="1" applyProtection="1">
      <alignment vertical="center" shrinkToFit="1"/>
    </xf>
    <xf numFmtId="37" fontId="3" fillId="0" borderId="74" xfId="0" applyNumberFormat="1" applyFont="1" applyBorder="1" applyAlignment="1" applyProtection="1">
      <alignment vertical="center" shrinkToFit="1"/>
    </xf>
    <xf numFmtId="37" fontId="3" fillId="0" borderId="32" xfId="0" applyNumberFormat="1" applyFont="1" applyBorder="1" applyAlignment="1" applyProtection="1">
      <alignment vertical="center" shrinkToFit="1"/>
    </xf>
    <xf numFmtId="37" fontId="3" fillId="0" borderId="135" xfId="0" applyNumberFormat="1" applyFont="1" applyBorder="1" applyAlignment="1" applyProtection="1">
      <alignment vertical="center" shrinkToFit="1"/>
    </xf>
    <xf numFmtId="37" fontId="3" fillId="0" borderId="8" xfId="0" applyNumberFormat="1" applyFont="1" applyBorder="1" applyAlignment="1" applyProtection="1">
      <alignment vertical="center" shrinkToFit="1"/>
    </xf>
    <xf numFmtId="37" fontId="3" fillId="0" borderId="33" xfId="0" applyNumberFormat="1" applyFont="1" applyBorder="1" applyAlignment="1" applyProtection="1">
      <alignment vertical="center" shrinkToFit="1"/>
    </xf>
    <xf numFmtId="37" fontId="3" fillId="0" borderId="179" xfId="0" applyNumberFormat="1" applyFont="1" applyBorder="1" applyAlignment="1" applyProtection="1">
      <alignment vertical="center" shrinkToFit="1"/>
    </xf>
    <xf numFmtId="37" fontId="3" fillId="0" borderId="37" xfId="0" applyNumberFormat="1" applyFont="1" applyBorder="1" applyAlignment="1" applyProtection="1">
      <alignment vertical="center" shrinkToFit="1"/>
    </xf>
    <xf numFmtId="37" fontId="3" fillId="0" borderId="39" xfId="0" applyNumberFormat="1" applyFont="1" applyBorder="1" applyAlignment="1" applyProtection="1">
      <alignment vertical="center" shrinkToFit="1"/>
    </xf>
    <xf numFmtId="37" fontId="3" fillId="0" borderId="163" xfId="0" applyNumberFormat="1" applyFont="1" applyBorder="1" applyAlignment="1" applyProtection="1">
      <alignment vertical="center" shrinkToFit="1"/>
    </xf>
    <xf numFmtId="37" fontId="3" fillId="0" borderId="113" xfId="0" applyNumberFormat="1" applyFont="1" applyBorder="1" applyAlignment="1" applyProtection="1">
      <alignment vertical="center" shrinkToFit="1"/>
    </xf>
    <xf numFmtId="37" fontId="3" fillId="0" borderId="153" xfId="0" applyNumberFormat="1" applyFont="1" applyBorder="1" applyAlignment="1" applyProtection="1">
      <alignment vertical="center" shrinkToFit="1"/>
    </xf>
    <xf numFmtId="37" fontId="3" fillId="0" borderId="40" xfId="0" applyNumberFormat="1" applyFont="1" applyBorder="1" applyAlignment="1" applyProtection="1">
      <alignment vertical="center" shrinkToFit="1"/>
    </xf>
    <xf numFmtId="37" fontId="3" fillId="0" borderId="42" xfId="0" applyNumberFormat="1" applyFont="1" applyBorder="1" applyAlignment="1" applyProtection="1">
      <alignment vertical="center" shrinkToFit="1"/>
    </xf>
    <xf numFmtId="37" fontId="3" fillId="0" borderId="164" xfId="0" applyNumberFormat="1" applyFont="1" applyBorder="1" applyAlignment="1" applyProtection="1">
      <alignment vertical="center" shrinkToFit="1"/>
    </xf>
    <xf numFmtId="37" fontId="3" fillId="0" borderId="115" xfId="0" applyNumberFormat="1" applyFont="1" applyBorder="1" applyAlignment="1" applyProtection="1">
      <alignment vertical="center" shrinkToFit="1"/>
    </xf>
    <xf numFmtId="37" fontId="3" fillId="0" borderId="154" xfId="0" applyNumberFormat="1" applyFont="1" applyBorder="1" applyAlignment="1" applyProtection="1">
      <alignment vertical="center" shrinkToFit="1"/>
    </xf>
    <xf numFmtId="37" fontId="3" fillId="0" borderId="43" xfId="0" applyNumberFormat="1" applyFont="1" applyBorder="1" applyAlignment="1" applyProtection="1">
      <alignment vertical="center" shrinkToFit="1"/>
    </xf>
    <xf numFmtId="37" fontId="3" fillId="0" borderId="45" xfId="0" applyNumberFormat="1" applyFont="1" applyBorder="1" applyAlignment="1" applyProtection="1">
      <alignment vertical="center" shrinkToFit="1"/>
    </xf>
    <xf numFmtId="37" fontId="3" fillId="0" borderId="182" xfId="0" applyNumberFormat="1" applyFont="1" applyBorder="1" applyAlignment="1" applyProtection="1">
      <alignment vertical="center" shrinkToFit="1"/>
    </xf>
    <xf numFmtId="37" fontId="3" fillId="0" borderId="184" xfId="0" applyNumberFormat="1" applyFont="1" applyBorder="1" applyAlignment="1" applyProtection="1">
      <alignment vertical="center" shrinkToFit="1"/>
    </xf>
    <xf numFmtId="37" fontId="3" fillId="0" borderId="180" xfId="0" applyNumberFormat="1" applyFont="1" applyBorder="1" applyAlignment="1" applyProtection="1">
      <alignment vertical="center" shrinkToFit="1"/>
    </xf>
    <xf numFmtId="37" fontId="3" fillId="0" borderId="47" xfId="0" applyNumberFormat="1" applyFont="1" applyBorder="1" applyAlignment="1" applyProtection="1">
      <alignment vertical="center" shrinkToFit="1"/>
    </xf>
    <xf numFmtId="37" fontId="3" fillId="0" borderId="2" xfId="0" applyFont="1" applyBorder="1" applyAlignment="1" applyProtection="1">
      <alignment vertical="center" shrinkToFit="1"/>
    </xf>
    <xf numFmtId="37" fontId="3" fillId="0" borderId="15" xfId="0" applyFont="1" applyBorder="1" applyAlignment="1" applyProtection="1">
      <alignment vertical="center" shrinkToFit="1"/>
    </xf>
    <xf numFmtId="37" fontId="3" fillId="0" borderId="170" xfId="0" applyFont="1" applyBorder="1" applyAlignment="1" applyProtection="1">
      <alignment vertical="center" shrinkToFit="1"/>
    </xf>
    <xf numFmtId="37" fontId="3" fillId="0" borderId="1" xfId="0" applyFont="1" applyBorder="1" applyAlignment="1" applyProtection="1">
      <alignment vertical="center" shrinkToFit="1"/>
    </xf>
    <xf numFmtId="37" fontId="3" fillId="0" borderId="152" xfId="0" applyNumberFormat="1" applyFont="1" applyBorder="1" applyAlignment="1" applyProtection="1">
      <alignment vertical="center" shrinkToFit="1"/>
    </xf>
    <xf numFmtId="37" fontId="3" fillId="0" borderId="50" xfId="0" applyFont="1" applyBorder="1" applyAlignment="1" applyProtection="1">
      <alignment vertical="center" shrinkToFit="1"/>
    </xf>
    <xf numFmtId="37" fontId="16" fillId="0" borderId="79" xfId="0" applyFont="1" applyBorder="1" applyAlignment="1" applyProtection="1">
      <alignment horizontal="center" vertical="center"/>
    </xf>
    <xf numFmtId="37" fontId="16" fillId="0" borderId="150" xfId="0" applyFont="1" applyBorder="1" applyAlignment="1" applyProtection="1">
      <alignment horizontal="center" vertical="center"/>
    </xf>
    <xf numFmtId="37" fontId="16" fillId="0" borderId="124" xfId="0" applyFont="1" applyBorder="1" applyAlignment="1" applyProtection="1">
      <alignment horizontal="center" vertical="center"/>
    </xf>
    <xf numFmtId="37" fontId="16" fillId="0" borderId="15" xfId="0" applyFont="1" applyBorder="1" applyAlignment="1" applyProtection="1">
      <alignment horizontal="center" vertical="center"/>
    </xf>
    <xf numFmtId="37" fontId="16" fillId="0" borderId="125" xfId="0" applyFont="1" applyBorder="1" applyAlignment="1" applyProtection="1">
      <alignment horizontal="center" vertical="center"/>
    </xf>
    <xf numFmtId="37" fontId="16" fillId="0" borderId="93" xfId="0" applyFont="1" applyBorder="1" applyAlignment="1" applyProtection="1">
      <alignment horizontal="center" vertical="center"/>
    </xf>
    <xf numFmtId="37" fontId="0" fillId="0" borderId="0" xfId="0" applyFont="1" applyAlignment="1"/>
    <xf numFmtId="37" fontId="23" fillId="0" borderId="0" xfId="0" applyFont="1" applyAlignment="1" applyProtection="1">
      <alignment horizontal="center" vertical="center"/>
    </xf>
    <xf numFmtId="37" fontId="24" fillId="0" borderId="0" xfId="0" applyFont="1" applyBorder="1" applyAlignment="1" applyProtection="1">
      <alignment vertical="center"/>
    </xf>
    <xf numFmtId="37" fontId="24" fillId="0" borderId="0" xfId="0" applyFont="1" applyFill="1" applyBorder="1" applyAlignment="1" applyProtection="1">
      <alignment horizontal="right" vertical="center"/>
    </xf>
    <xf numFmtId="37" fontId="0" fillId="0" borderId="0" xfId="0" applyFont="1" applyAlignment="1">
      <alignment vertical="center"/>
    </xf>
    <xf numFmtId="37" fontId="16" fillId="0" borderId="15" xfId="0" applyFont="1" applyBorder="1" applyAlignment="1" applyProtection="1">
      <alignment horizontal="center" vertical="center"/>
    </xf>
    <xf numFmtId="37" fontId="8" fillId="0" borderId="0" xfId="0" applyFont="1" applyAlignment="1" applyProtection="1">
      <alignment horizontal="left" vertical="center"/>
    </xf>
    <xf numFmtId="37" fontId="8" fillId="0" borderId="0" xfId="0" applyFont="1" applyBorder="1" applyAlignment="1" applyProtection="1">
      <alignment horizontal="left" vertical="center"/>
    </xf>
    <xf numFmtId="37" fontId="20" fillId="0" borderId="0" xfId="0" applyFont="1" applyAlignment="1"/>
    <xf numFmtId="37" fontId="0" fillId="0" borderId="0" xfId="0" applyNumberFormat="1" applyFont="1" applyBorder="1" applyAlignment="1" applyProtection="1">
      <alignment vertical="center"/>
    </xf>
    <xf numFmtId="37" fontId="6" fillId="2" borderId="77" xfId="0" applyFont="1" applyFill="1" applyBorder="1" applyAlignment="1">
      <alignment horizontal="left" vertical="center"/>
    </xf>
    <xf numFmtId="37" fontId="20" fillId="0" borderId="207" xfId="0" applyFont="1" applyBorder="1" applyAlignment="1">
      <alignment vertical="center"/>
    </xf>
    <xf numFmtId="37" fontId="20" fillId="0" borderId="208" xfId="0" applyFont="1" applyBorder="1" applyAlignment="1">
      <alignment vertical="center"/>
    </xf>
    <xf numFmtId="37" fontId="20" fillId="0" borderId="117" xfId="0" applyFont="1" applyBorder="1" applyAlignment="1">
      <alignment vertical="center"/>
    </xf>
    <xf numFmtId="37" fontId="20" fillId="0" borderId="209" xfId="0" applyFont="1" applyBorder="1" applyAlignment="1">
      <alignment vertical="center"/>
    </xf>
    <xf numFmtId="37" fontId="20" fillId="0" borderId="210" xfId="0" applyFont="1" applyBorder="1" applyAlignment="1">
      <alignment vertical="center"/>
    </xf>
    <xf numFmtId="37" fontId="20" fillId="0" borderId="211" xfId="0" applyFont="1" applyBorder="1" applyAlignment="1">
      <alignment vertical="center"/>
    </xf>
    <xf numFmtId="37" fontId="20" fillId="0" borderId="212" xfId="0" applyFont="1" applyBorder="1" applyAlignment="1">
      <alignment vertical="center"/>
    </xf>
    <xf numFmtId="37" fontId="20" fillId="0" borderId="82" xfId="0" applyFont="1" applyBorder="1" applyAlignment="1">
      <alignment vertical="center"/>
    </xf>
    <xf numFmtId="37" fontId="20" fillId="0" borderId="213" xfId="0" applyFont="1" applyBorder="1" applyAlignment="1">
      <alignment vertical="center"/>
    </xf>
    <xf numFmtId="37" fontId="20" fillId="0" borderId="214" xfId="0" applyFont="1" applyBorder="1" applyAlignment="1">
      <alignment vertical="center"/>
    </xf>
    <xf numFmtId="37" fontId="20" fillId="0" borderId="215" xfId="0" applyFont="1" applyBorder="1" applyAlignment="1">
      <alignment vertical="center"/>
    </xf>
    <xf numFmtId="37" fontId="20" fillId="0" borderId="0" xfId="0" applyFont="1" applyBorder="1" applyAlignment="1">
      <alignment horizontal="distributed" vertical="center" indent="1"/>
    </xf>
    <xf numFmtId="37" fontId="20" fillId="0" borderId="0" xfId="0" applyFont="1" applyBorder="1" applyAlignment="1">
      <alignment vertical="center"/>
    </xf>
    <xf numFmtId="37" fontId="0" fillId="0" borderId="216" xfId="0" applyBorder="1"/>
    <xf numFmtId="176" fontId="0" fillId="0" borderId="30" xfId="0" applyNumberFormat="1" applyFont="1" applyFill="1" applyBorder="1" applyAlignment="1" applyProtection="1">
      <alignment horizontal="right" vertical="center" shrinkToFit="1"/>
    </xf>
    <xf numFmtId="176" fontId="0" fillId="0" borderId="138" xfId="0" applyNumberFormat="1" applyFont="1" applyFill="1" applyBorder="1" applyAlignment="1" applyProtection="1">
      <alignment horizontal="right" vertical="center" shrinkToFit="1"/>
    </xf>
    <xf numFmtId="176" fontId="0" fillId="0" borderId="3" xfId="0" applyNumberFormat="1" applyFont="1" applyFill="1" applyBorder="1" applyAlignment="1" applyProtection="1">
      <alignment horizontal="right" vertical="center" shrinkToFit="1"/>
    </xf>
    <xf numFmtId="176" fontId="0" fillId="0" borderId="54" xfId="0" applyNumberFormat="1" applyFont="1" applyBorder="1" applyAlignment="1" applyProtection="1">
      <alignment horizontal="right" vertical="center" shrinkToFit="1"/>
    </xf>
    <xf numFmtId="176" fontId="0" fillId="0" borderId="8" xfId="0" applyNumberFormat="1" applyFont="1" applyFill="1" applyBorder="1" applyAlignment="1" applyProtection="1">
      <alignment horizontal="right" vertical="center" shrinkToFit="1"/>
    </xf>
    <xf numFmtId="176" fontId="0" fillId="0" borderId="7" xfId="0" applyNumberFormat="1" applyFont="1" applyFill="1" applyBorder="1" applyAlignment="1" applyProtection="1">
      <alignment horizontal="right" vertical="center" shrinkToFit="1"/>
    </xf>
    <xf numFmtId="176" fontId="0" fillId="0" borderId="56" xfId="0" applyNumberFormat="1" applyFont="1" applyBorder="1" applyAlignment="1" applyProtection="1">
      <alignment horizontal="right" vertical="center" shrinkToFit="1"/>
    </xf>
    <xf numFmtId="176" fontId="0" fillId="0" borderId="174" xfId="0" applyNumberFormat="1" applyFont="1" applyFill="1" applyBorder="1" applyAlignment="1" applyProtection="1">
      <alignment horizontal="right" vertical="center" shrinkToFit="1"/>
    </xf>
    <xf numFmtId="176" fontId="0" fillId="0" borderId="10" xfId="0" applyNumberFormat="1" applyFont="1" applyFill="1" applyBorder="1" applyAlignment="1" applyProtection="1">
      <alignment horizontal="right" vertical="center" shrinkToFit="1"/>
    </xf>
    <xf numFmtId="176" fontId="0" fillId="0" borderId="126" xfId="0" applyNumberFormat="1" applyFont="1" applyFill="1" applyBorder="1" applyAlignment="1" applyProtection="1">
      <alignment horizontal="right" vertical="center" shrinkToFit="1"/>
    </xf>
    <xf numFmtId="176" fontId="0" fillId="0" borderId="14" xfId="0" applyNumberFormat="1" applyFont="1" applyFill="1" applyBorder="1" applyAlignment="1" applyProtection="1">
      <alignment horizontal="right" vertical="center" shrinkToFit="1"/>
    </xf>
    <xf numFmtId="176" fontId="0" fillId="0" borderId="132" xfId="0" applyNumberFormat="1" applyFont="1" applyFill="1" applyBorder="1" applyAlignment="1" applyProtection="1">
      <alignment horizontal="right" vertical="center" shrinkToFit="1"/>
    </xf>
    <xf numFmtId="176" fontId="0" fillId="0" borderId="17" xfId="0" applyNumberFormat="1" applyFont="1" applyFill="1" applyBorder="1" applyAlignment="1" applyProtection="1">
      <alignment horizontal="right" vertical="center" shrinkToFit="1"/>
    </xf>
    <xf numFmtId="176" fontId="0" fillId="0" borderId="175" xfId="0" applyNumberFormat="1" applyFont="1" applyFill="1" applyBorder="1" applyAlignment="1" applyProtection="1">
      <alignment horizontal="right" vertical="center" shrinkToFit="1"/>
    </xf>
    <xf numFmtId="176" fontId="0" fillId="0" borderId="24" xfId="0" applyNumberFormat="1" applyFont="1" applyFill="1" applyBorder="1" applyAlignment="1" applyProtection="1">
      <alignment horizontal="right" vertical="center" shrinkToFit="1"/>
    </xf>
    <xf numFmtId="176" fontId="0" fillId="0" borderId="28" xfId="0" applyNumberFormat="1" applyFont="1" applyFill="1" applyBorder="1" applyAlignment="1" applyProtection="1">
      <alignment horizontal="right" vertical="center" shrinkToFit="1"/>
    </xf>
    <xf numFmtId="176" fontId="0" fillId="0" borderId="12" xfId="0" applyNumberFormat="1" applyFont="1" applyFill="1" applyBorder="1" applyAlignment="1" applyProtection="1">
      <alignment horizontal="right" vertical="center" shrinkToFit="1"/>
    </xf>
    <xf numFmtId="176" fontId="0" fillId="0" borderId="166" xfId="0" applyNumberFormat="1" applyFont="1" applyFill="1" applyBorder="1" applyAlignment="1" applyProtection="1">
      <alignment horizontal="right" vertical="center" shrinkToFit="1"/>
    </xf>
    <xf numFmtId="176" fontId="0" fillId="0" borderId="38" xfId="0" applyNumberFormat="1" applyFont="1" applyFill="1" applyBorder="1" applyAlignment="1" applyProtection="1">
      <alignment horizontal="right" vertical="center" shrinkToFit="1"/>
    </xf>
    <xf numFmtId="176" fontId="0" fillId="0" borderId="167" xfId="0" applyNumberFormat="1" applyFont="1" applyFill="1" applyBorder="1" applyAlignment="1" applyProtection="1">
      <alignment horizontal="right" vertical="center" shrinkToFit="1"/>
    </xf>
    <xf numFmtId="176" fontId="0" fillId="0" borderId="41" xfId="0" applyNumberFormat="1" applyFont="1" applyFill="1" applyBorder="1" applyAlignment="1" applyProtection="1">
      <alignment horizontal="right" vertical="center" shrinkToFit="1"/>
    </xf>
    <xf numFmtId="176" fontId="0" fillId="0" borderId="168" xfId="0" applyNumberFormat="1" applyFont="1" applyFill="1" applyBorder="1" applyAlignment="1" applyProtection="1">
      <alignment horizontal="right" vertical="center" shrinkToFit="1"/>
    </xf>
    <xf numFmtId="176" fontId="0" fillId="0" borderId="44" xfId="0" applyNumberFormat="1" applyFont="1" applyFill="1" applyBorder="1" applyAlignment="1" applyProtection="1">
      <alignment horizontal="right" vertical="center" shrinkToFit="1"/>
    </xf>
    <xf numFmtId="176" fontId="0" fillId="0" borderId="49" xfId="0" applyNumberFormat="1" applyFont="1" applyFill="1" applyBorder="1" applyAlignment="1" applyProtection="1">
      <alignment horizontal="right" vertical="center" shrinkToFit="1"/>
    </xf>
    <xf numFmtId="37" fontId="16" fillId="0" borderId="142" xfId="0" applyFont="1" applyBorder="1" applyAlignment="1" applyProtection="1">
      <alignment horizontal="center" vertical="center"/>
    </xf>
    <xf numFmtId="37" fontId="16" fillId="0" borderId="93" xfId="0" applyFont="1" applyBorder="1" applyAlignment="1" applyProtection="1">
      <alignment horizontal="center" vertical="center"/>
    </xf>
    <xf numFmtId="37" fontId="27" fillId="0" borderId="0" xfId="0" applyFont="1" applyFill="1" applyBorder="1" applyAlignment="1" applyProtection="1">
      <alignment horizontal="center" vertical="center"/>
    </xf>
    <xf numFmtId="37" fontId="27" fillId="0" borderId="0" xfId="0" applyFont="1" applyAlignment="1">
      <alignment horizontal="center" vertical="center"/>
    </xf>
    <xf numFmtId="37" fontId="28" fillId="0" borderId="209" xfId="0" applyFont="1" applyBorder="1" applyAlignment="1">
      <alignment vertical="center"/>
    </xf>
    <xf numFmtId="37" fontId="28" fillId="0" borderId="208" xfId="0" applyFont="1" applyBorder="1" applyAlignment="1">
      <alignment vertical="center"/>
    </xf>
    <xf numFmtId="37" fontId="28" fillId="0" borderId="214" xfId="0" applyFont="1" applyBorder="1" applyAlignment="1">
      <alignment vertical="center"/>
    </xf>
    <xf numFmtId="37" fontId="0" fillId="0" borderId="0" xfId="0" applyFont="1"/>
    <xf numFmtId="37" fontId="0" fillId="0" borderId="0" xfId="0" applyFont="1" applyFill="1"/>
    <xf numFmtId="37" fontId="0" fillId="0" borderId="0" xfId="0" applyFont="1" applyFill="1" applyAlignment="1">
      <alignment vertical="center"/>
    </xf>
    <xf numFmtId="37" fontId="0" fillId="0" borderId="0" xfId="0" applyFont="1" applyAlignment="1" applyProtection="1">
      <alignment horizontal="center" vertical="center"/>
    </xf>
    <xf numFmtId="37" fontId="0" fillId="0" borderId="0" xfId="0" quotePrefix="1" applyFont="1" applyAlignment="1" applyProtection="1">
      <alignment horizontal="left" vertical="center"/>
    </xf>
    <xf numFmtId="37" fontId="0" fillId="0" borderId="0" xfId="0" applyFont="1" applyBorder="1" applyAlignment="1" applyProtection="1">
      <alignment vertical="center"/>
    </xf>
    <xf numFmtId="176" fontId="0" fillId="0" borderId="2" xfId="4" applyNumberFormat="1" applyFont="1" applyBorder="1" applyAlignment="1" applyProtection="1">
      <alignment horizontal="right" vertical="center" shrinkToFit="1"/>
    </xf>
    <xf numFmtId="176" fontId="0" fillId="0" borderId="3" xfId="4" applyNumberFormat="1" applyFont="1" applyBorder="1" applyAlignment="1" applyProtection="1">
      <alignment horizontal="right" vertical="center" shrinkToFit="1"/>
    </xf>
    <xf numFmtId="176" fontId="0" fillId="0" borderId="4" xfId="4" applyNumberFormat="1" applyFont="1" applyBorder="1" applyAlignment="1" applyProtection="1">
      <alignment horizontal="right" vertical="center" shrinkToFit="1"/>
    </xf>
    <xf numFmtId="176" fontId="0" fillId="0" borderId="28" xfId="4" applyNumberFormat="1" applyFont="1" applyBorder="1" applyAlignment="1" applyProtection="1">
      <alignment horizontal="right" vertical="center" shrinkToFit="1"/>
    </xf>
    <xf numFmtId="176" fontId="0" fillId="0" borderId="159" xfId="4" applyNumberFormat="1" applyFont="1" applyBorder="1" applyAlignment="1" applyProtection="1">
      <alignment horizontal="right" vertical="center" shrinkToFit="1"/>
    </xf>
    <xf numFmtId="176" fontId="0" fillId="0" borderId="48" xfId="4" applyNumberFormat="1" applyFont="1" applyBorder="1" applyAlignment="1" applyProtection="1">
      <alignment horizontal="right" vertical="center" shrinkToFit="1"/>
    </xf>
    <xf numFmtId="176" fontId="0" fillId="0" borderId="173" xfId="4" applyNumberFormat="1" applyFont="1" applyFill="1" applyBorder="1" applyAlignment="1" applyProtection="1">
      <alignment horizontal="right" vertical="center" shrinkToFit="1"/>
    </xf>
    <xf numFmtId="176" fontId="0" fillId="0" borderId="138" xfId="4" applyNumberFormat="1" applyFont="1" applyFill="1" applyBorder="1" applyAlignment="1" applyProtection="1">
      <alignment horizontal="right" vertical="center" shrinkToFit="1"/>
    </xf>
    <xf numFmtId="176" fontId="0" fillId="0" borderId="63" xfId="4" applyNumberFormat="1" applyFont="1" applyBorder="1" applyAlignment="1" applyProtection="1">
      <alignment horizontal="right" vertical="center" shrinkToFit="1"/>
    </xf>
    <xf numFmtId="176" fontId="0" fillId="0" borderId="171" xfId="4" applyNumberFormat="1" applyFont="1" applyBorder="1" applyAlignment="1" applyProtection="1">
      <alignment horizontal="right" vertical="center" shrinkToFit="1"/>
    </xf>
    <xf numFmtId="176" fontId="0" fillId="0" borderId="138" xfId="4" applyNumberFormat="1" applyFont="1" applyBorder="1" applyAlignment="1" applyProtection="1">
      <alignment horizontal="right" vertical="center" shrinkToFit="1"/>
    </xf>
    <xf numFmtId="10" fontId="0" fillId="0" borderId="148" xfId="5" applyNumberFormat="1" applyFont="1" applyBorder="1" applyAlignment="1" applyProtection="1">
      <alignment horizontal="right" vertical="center" shrinkToFit="1"/>
    </xf>
    <xf numFmtId="37" fontId="0" fillId="0" borderId="0" xfId="0" applyFont="1" applyBorder="1" applyAlignment="1" applyProtection="1">
      <alignment horizontal="left" vertical="center"/>
    </xf>
    <xf numFmtId="37" fontId="0" fillId="0" borderId="0" xfId="0" applyNumberFormat="1" applyFont="1" applyBorder="1" applyProtection="1"/>
    <xf numFmtId="10" fontId="0" fillId="0" borderId="0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176" fontId="0" fillId="0" borderId="30" xfId="4" applyNumberFormat="1" applyFont="1" applyFill="1" applyBorder="1" applyAlignment="1" applyProtection="1">
      <alignment horizontal="right" vertical="center" shrinkToFit="1"/>
    </xf>
    <xf numFmtId="176" fontId="0" fillId="0" borderId="3" xfId="4" applyNumberFormat="1" applyFont="1" applyFill="1" applyBorder="1" applyAlignment="1" applyProtection="1">
      <alignment horizontal="right" vertical="center" shrinkToFit="1"/>
    </xf>
    <xf numFmtId="176" fontId="0" fillId="0" borderId="54" xfId="4" applyNumberFormat="1" applyFont="1" applyBorder="1" applyAlignment="1" applyProtection="1">
      <alignment horizontal="right" vertical="center" shrinkToFit="1"/>
    </xf>
    <xf numFmtId="176" fontId="0" fillId="0" borderId="29" xfId="4" applyNumberFormat="1" applyFont="1" applyBorder="1" applyAlignment="1" applyProtection="1">
      <alignment horizontal="right" vertical="center" shrinkToFit="1"/>
    </xf>
    <xf numFmtId="10" fontId="0" fillId="0" borderId="27" xfId="5" applyNumberFormat="1" applyFont="1" applyBorder="1" applyAlignment="1" applyProtection="1">
      <alignment horizontal="right" vertical="center" shrinkToFit="1"/>
    </xf>
    <xf numFmtId="176" fontId="0" fillId="0" borderId="6" xfId="4" applyNumberFormat="1" applyFont="1" applyBorder="1" applyAlignment="1" applyProtection="1">
      <alignment horizontal="right" vertical="center" shrinkToFit="1"/>
    </xf>
    <xf numFmtId="176" fontId="0" fillId="0" borderId="7" xfId="4" applyNumberFormat="1" applyFont="1" applyBorder="1" applyAlignment="1" applyProtection="1">
      <alignment horizontal="right" vertical="center" shrinkToFit="1"/>
    </xf>
    <xf numFmtId="176" fontId="0" fillId="0" borderId="1" xfId="4" applyNumberFormat="1" applyFont="1" applyBorder="1" applyAlignment="1" applyProtection="1">
      <alignment horizontal="right" vertical="center" shrinkToFit="1"/>
    </xf>
    <xf numFmtId="176" fontId="0" fillId="0" borderId="56" xfId="4" applyNumberFormat="1" applyFont="1" applyBorder="1" applyAlignment="1" applyProtection="1">
      <alignment horizontal="right" vertical="center" shrinkToFit="1"/>
    </xf>
    <xf numFmtId="176" fontId="0" fillId="0" borderId="160" xfId="4" applyNumberFormat="1" applyFont="1" applyBorder="1" applyAlignment="1" applyProtection="1">
      <alignment horizontal="right" vertical="center" shrinkToFit="1"/>
    </xf>
    <xf numFmtId="176" fontId="0" fillId="0" borderId="50" xfId="4" applyNumberFormat="1" applyFont="1" applyBorder="1" applyAlignment="1" applyProtection="1">
      <alignment horizontal="right" vertical="center" shrinkToFit="1"/>
    </xf>
    <xf numFmtId="176" fontId="0" fillId="0" borderId="49" xfId="4" applyNumberFormat="1" applyFont="1" applyBorder="1" applyAlignment="1" applyProtection="1">
      <alignment horizontal="right" vertical="center" shrinkToFit="1"/>
    </xf>
    <xf numFmtId="176" fontId="0" fillId="0" borderId="8" xfId="4" applyNumberFormat="1" applyFont="1" applyFill="1" applyBorder="1" applyAlignment="1" applyProtection="1">
      <alignment horizontal="right" vertical="center" shrinkToFit="1"/>
    </xf>
    <xf numFmtId="176" fontId="0" fillId="0" borderId="7" xfId="4" applyNumberFormat="1" applyFont="1" applyFill="1" applyBorder="1" applyAlignment="1" applyProtection="1">
      <alignment horizontal="right" vertical="center" shrinkToFit="1"/>
    </xf>
    <xf numFmtId="176" fontId="0" fillId="0" borderId="64" xfId="4" applyNumberFormat="1" applyFont="1" applyBorder="1" applyAlignment="1" applyProtection="1">
      <alignment horizontal="right" vertical="center" shrinkToFit="1"/>
    </xf>
    <xf numFmtId="10" fontId="0" fillId="0" borderId="33" xfId="5" applyNumberFormat="1" applyFont="1" applyBorder="1" applyAlignment="1" applyProtection="1">
      <alignment horizontal="right" vertical="center" shrinkToFit="1"/>
    </xf>
    <xf numFmtId="176" fontId="0" fillId="0" borderId="30" xfId="4" applyNumberFormat="1" applyFont="1" applyBorder="1" applyAlignment="1" applyProtection="1">
      <alignment horizontal="right" vertical="center" shrinkToFit="1"/>
    </xf>
    <xf numFmtId="176" fontId="0" fillId="0" borderId="9" xfId="4" applyNumberFormat="1" applyFont="1" applyBorder="1" applyAlignment="1" applyProtection="1">
      <alignment horizontal="right" vertical="center" shrinkToFit="1"/>
    </xf>
    <xf numFmtId="176" fontId="0" fillId="0" borderId="10" xfId="4" applyNumberFormat="1" applyFont="1" applyBorder="1" applyAlignment="1" applyProtection="1">
      <alignment horizontal="right" vertical="center" shrinkToFit="1"/>
    </xf>
    <xf numFmtId="176" fontId="0" fillId="0" borderId="11" xfId="4" applyNumberFormat="1" applyFont="1" applyBorder="1" applyAlignment="1" applyProtection="1">
      <alignment horizontal="right" vertical="center" shrinkToFit="1"/>
    </xf>
    <xf numFmtId="176" fontId="0" fillId="0" borderId="149" xfId="4" applyNumberFormat="1" applyFont="1" applyBorder="1" applyAlignment="1" applyProtection="1">
      <alignment horizontal="right" vertical="center" shrinkToFit="1"/>
    </xf>
    <xf numFmtId="176" fontId="0" fillId="0" borderId="183" xfId="4" applyNumberFormat="1" applyFont="1" applyBorder="1" applyAlignment="1" applyProtection="1">
      <alignment horizontal="right" vertical="center" shrinkToFit="1"/>
    </xf>
    <xf numFmtId="176" fontId="0" fillId="0" borderId="123" xfId="4" applyNumberFormat="1" applyFont="1" applyBorder="1" applyAlignment="1" applyProtection="1">
      <alignment horizontal="right" vertical="center" shrinkToFit="1"/>
    </xf>
    <xf numFmtId="176" fontId="0" fillId="0" borderId="119" xfId="4" applyNumberFormat="1" applyFont="1" applyBorder="1" applyAlignment="1" applyProtection="1">
      <alignment horizontal="right" vertical="center" shrinkToFit="1"/>
    </xf>
    <xf numFmtId="176" fontId="0" fillId="0" borderId="174" xfId="4" applyNumberFormat="1" applyFont="1" applyBorder="1" applyAlignment="1" applyProtection="1">
      <alignment horizontal="right" vertical="center" shrinkToFit="1"/>
    </xf>
    <xf numFmtId="176" fontId="0" fillId="0" borderId="57" xfId="4" applyNumberFormat="1" applyFont="1" applyBorder="1" applyAlignment="1" applyProtection="1">
      <alignment horizontal="right" vertical="center" shrinkToFit="1"/>
    </xf>
    <xf numFmtId="176" fontId="0" fillId="0" borderId="65" xfId="4" applyNumberFormat="1" applyFont="1" applyBorder="1" applyAlignment="1" applyProtection="1">
      <alignment horizontal="right" vertical="center" shrinkToFit="1"/>
    </xf>
    <xf numFmtId="10" fontId="0" fillId="0" borderId="66" xfId="5" applyNumberFormat="1" applyFont="1" applyBorder="1" applyAlignment="1" applyProtection="1">
      <alignment horizontal="right" vertical="center" shrinkToFit="1"/>
    </xf>
    <xf numFmtId="176" fontId="0" fillId="0" borderId="151" xfId="4" applyNumberFormat="1" applyFont="1" applyBorder="1" applyAlignment="1" applyProtection="1">
      <alignment horizontal="right" vertical="center" shrinkToFit="1"/>
    </xf>
    <xf numFmtId="176" fontId="0" fillId="0" borderId="13" xfId="4" applyNumberFormat="1" applyFont="1" applyBorder="1" applyAlignment="1" applyProtection="1">
      <alignment horizontal="right" vertical="center" shrinkToFit="1"/>
    </xf>
    <xf numFmtId="176" fontId="0" fillId="0" borderId="14" xfId="4" applyNumberFormat="1" applyFont="1" applyBorder="1" applyAlignment="1" applyProtection="1">
      <alignment horizontal="right" vertical="center" shrinkToFit="1"/>
    </xf>
    <xf numFmtId="176" fontId="0" fillId="0" borderId="84" xfId="4" applyNumberFormat="1" applyFont="1" applyBorder="1" applyAlignment="1" applyProtection="1">
      <alignment horizontal="right" vertical="center" shrinkToFit="1"/>
    </xf>
    <xf numFmtId="176" fontId="0" fillId="0" borderId="165" xfId="4" applyNumberFormat="1" applyFont="1" applyBorder="1" applyAlignment="1" applyProtection="1">
      <alignment horizontal="right" vertical="center" shrinkToFit="1"/>
    </xf>
    <xf numFmtId="176" fontId="0" fillId="0" borderId="181" xfId="4" applyNumberFormat="1" applyFont="1" applyBorder="1" applyAlignment="1" applyProtection="1">
      <alignment horizontal="right" vertical="center" shrinkToFit="1"/>
    </xf>
    <xf numFmtId="176" fontId="0" fillId="0" borderId="126" xfId="4" applyNumberFormat="1" applyFont="1" applyBorder="1" applyAlignment="1" applyProtection="1">
      <alignment horizontal="right" vertical="center" shrinkToFit="1"/>
    </xf>
    <xf numFmtId="176" fontId="0" fillId="0" borderId="15" xfId="4" applyNumberFormat="1" applyFont="1" applyBorder="1" applyAlignment="1" applyProtection="1">
      <alignment horizontal="right" vertical="center" shrinkToFit="1"/>
    </xf>
    <xf numFmtId="176" fontId="0" fillId="0" borderId="58" xfId="4" applyNumberFormat="1" applyFont="1" applyBorder="1" applyAlignment="1" applyProtection="1">
      <alignment horizontal="right" vertical="center" shrinkToFit="1"/>
    </xf>
    <xf numFmtId="176" fontId="0" fillId="0" borderId="161" xfId="4" applyNumberFormat="1" applyFont="1" applyBorder="1" applyAlignment="1" applyProtection="1">
      <alignment horizontal="right" vertical="center" shrinkToFit="1"/>
    </xf>
    <xf numFmtId="176" fontId="0" fillId="0" borderId="170" xfId="4" applyNumberFormat="1" applyFont="1" applyBorder="1" applyAlignment="1" applyProtection="1">
      <alignment horizontal="right" vertical="center" shrinkToFit="1"/>
    </xf>
    <xf numFmtId="176" fontId="0" fillId="0" borderId="125" xfId="4" applyNumberFormat="1" applyFont="1" applyBorder="1" applyAlignment="1" applyProtection="1">
      <alignment horizontal="right" vertical="center" shrinkToFit="1"/>
    </xf>
    <xf numFmtId="176" fontId="0" fillId="0" borderId="126" xfId="4" applyNumberFormat="1" applyFont="1" applyFill="1" applyBorder="1" applyAlignment="1" applyProtection="1">
      <alignment horizontal="right" vertical="center" shrinkToFit="1"/>
    </xf>
    <xf numFmtId="176" fontId="0" fillId="0" borderId="14" xfId="4" applyNumberFormat="1" applyFont="1" applyFill="1" applyBorder="1" applyAlignment="1" applyProtection="1">
      <alignment horizontal="right" vertical="center" shrinkToFit="1"/>
    </xf>
    <xf numFmtId="176" fontId="0" fillId="0" borderId="16" xfId="4" applyNumberFormat="1" applyFont="1" applyBorder="1" applyAlignment="1" applyProtection="1">
      <alignment horizontal="right" vertical="center" shrinkToFit="1"/>
    </xf>
    <xf numFmtId="176" fontId="0" fillId="0" borderId="17" xfId="4" applyNumberFormat="1" applyFont="1" applyBorder="1" applyAlignment="1" applyProtection="1">
      <alignment horizontal="right" vertical="center" shrinkToFit="1"/>
    </xf>
    <xf numFmtId="176" fontId="0" fillId="0" borderId="18" xfId="4" applyNumberFormat="1" applyFont="1" applyBorder="1" applyAlignment="1" applyProtection="1">
      <alignment horizontal="right" vertical="center" shrinkToFit="1"/>
    </xf>
    <xf numFmtId="176" fontId="0" fillId="0" borderId="59" xfId="4" applyNumberFormat="1" applyFont="1" applyBorder="1" applyAlignment="1" applyProtection="1">
      <alignment horizontal="right" vertical="center" shrinkToFit="1"/>
    </xf>
    <xf numFmtId="176" fontId="0" fillId="0" borderId="196" xfId="4" applyNumberFormat="1" applyFont="1" applyBorder="1" applyAlignment="1" applyProtection="1">
      <alignment horizontal="right" vertical="center" shrinkToFit="1"/>
    </xf>
    <xf numFmtId="176" fontId="0" fillId="0" borderId="108" xfId="4" applyNumberFormat="1" applyFont="1" applyBorder="1" applyAlignment="1" applyProtection="1">
      <alignment horizontal="right" vertical="center" shrinkToFit="1"/>
    </xf>
    <xf numFmtId="176" fontId="0" fillId="0" borderId="80" xfId="4" applyNumberFormat="1" applyFont="1" applyBorder="1" applyAlignment="1" applyProtection="1">
      <alignment horizontal="right" vertical="center" shrinkToFit="1"/>
    </xf>
    <xf numFmtId="176" fontId="0" fillId="0" borderId="132" xfId="4" applyNumberFormat="1" applyFont="1" applyBorder="1" applyAlignment="1" applyProtection="1">
      <alignment horizontal="right" vertical="center" shrinkToFit="1"/>
    </xf>
    <xf numFmtId="176" fontId="0" fillId="0" borderId="19" xfId="4" applyNumberFormat="1" applyFont="1" applyBorder="1" applyAlignment="1" applyProtection="1">
      <alignment horizontal="right" vertical="center" shrinkToFit="1"/>
    </xf>
    <xf numFmtId="176" fontId="0" fillId="0" borderId="20" xfId="4" applyNumberFormat="1" applyFont="1" applyBorder="1" applyAlignment="1" applyProtection="1">
      <alignment horizontal="right" vertical="center" shrinkToFit="1"/>
    </xf>
    <xf numFmtId="176" fontId="0" fillId="0" borderId="21" xfId="4" applyNumberFormat="1" applyFont="1" applyBorder="1" applyAlignment="1" applyProtection="1">
      <alignment horizontal="right" vertical="center" shrinkToFit="1"/>
    </xf>
    <xf numFmtId="10" fontId="0" fillId="0" borderId="67" xfId="5" applyNumberFormat="1" applyFont="1" applyBorder="1" applyAlignment="1" applyProtection="1">
      <alignment horizontal="right" vertical="center" shrinkToFit="1"/>
    </xf>
    <xf numFmtId="37" fontId="0" fillId="0" borderId="53" xfId="0" applyFont="1" applyBorder="1" applyAlignment="1" applyProtection="1">
      <alignment vertical="center"/>
    </xf>
    <xf numFmtId="176" fontId="0" fillId="0" borderId="23" xfId="4" applyNumberFormat="1" applyFont="1" applyBorder="1" applyAlignment="1" applyProtection="1">
      <alignment horizontal="right" vertical="center" shrinkToFit="1"/>
    </xf>
    <xf numFmtId="176" fontId="0" fillId="0" borderId="24" xfId="4" applyNumberFormat="1" applyFont="1" applyBorder="1" applyAlignment="1" applyProtection="1">
      <alignment horizontal="right" vertical="center" shrinkToFit="1"/>
    </xf>
    <xf numFmtId="176" fontId="0" fillId="0" borderId="25" xfId="4" applyNumberFormat="1" applyFont="1" applyBorder="1" applyAlignment="1" applyProtection="1">
      <alignment horizontal="right" vertical="center" shrinkToFit="1"/>
    </xf>
    <xf numFmtId="176" fontId="0" fillId="0" borderId="121" xfId="4" applyNumberFormat="1" applyFont="1" applyBorder="1" applyAlignment="1" applyProtection="1">
      <alignment horizontal="right" vertical="center" shrinkToFit="1"/>
    </xf>
    <xf numFmtId="176" fontId="0" fillId="0" borderId="162" xfId="4" applyNumberFormat="1" applyFont="1" applyBorder="1" applyAlignment="1" applyProtection="1">
      <alignment horizontal="right" vertical="center" shrinkToFit="1"/>
    </xf>
    <xf numFmtId="176" fontId="0" fillId="0" borderId="178" xfId="4" applyNumberFormat="1" applyFont="1" applyBorder="1" applyAlignment="1" applyProtection="1">
      <alignment horizontal="right" vertical="center" shrinkToFit="1"/>
    </xf>
    <xf numFmtId="176" fontId="0" fillId="0" borderId="122" xfId="4" applyNumberFormat="1" applyFont="1" applyBorder="1" applyAlignment="1" applyProtection="1">
      <alignment horizontal="right" vertical="center" shrinkToFit="1"/>
    </xf>
    <xf numFmtId="176" fontId="0" fillId="0" borderId="175" xfId="4" applyNumberFormat="1" applyFont="1" applyFill="1" applyBorder="1" applyAlignment="1" applyProtection="1">
      <alignment horizontal="right" vertical="center" shrinkToFit="1"/>
    </xf>
    <xf numFmtId="176" fontId="0" fillId="0" borderId="24" xfId="4" applyNumberFormat="1" applyFont="1" applyFill="1" applyBorder="1" applyAlignment="1" applyProtection="1">
      <alignment horizontal="right" vertical="center" shrinkToFit="1"/>
    </xf>
    <xf numFmtId="176" fontId="0" fillId="0" borderId="52" xfId="4" applyNumberFormat="1" applyFont="1" applyBorder="1" applyAlignment="1" applyProtection="1">
      <alignment horizontal="right" vertical="center" shrinkToFit="1"/>
    </xf>
    <xf numFmtId="37" fontId="0" fillId="0" borderId="0" xfId="0" applyFont="1" applyFill="1" applyBorder="1" applyAlignment="1" applyProtection="1">
      <alignment horizontal="left" vertical="center"/>
    </xf>
    <xf numFmtId="176" fontId="0" fillId="0" borderId="26" xfId="4" applyNumberFormat="1" applyFont="1" applyBorder="1" applyAlignment="1" applyProtection="1">
      <alignment horizontal="right" vertical="center" shrinkToFit="1"/>
    </xf>
    <xf numFmtId="176" fontId="0" fillId="0" borderId="12" xfId="4" applyNumberFormat="1" applyFont="1" applyBorder="1" applyAlignment="1" applyProtection="1">
      <alignment horizontal="right" vertical="center" shrinkToFit="1"/>
    </xf>
    <xf numFmtId="176" fontId="0" fillId="0" borderId="27" xfId="4" applyNumberFormat="1" applyFont="1" applyBorder="1" applyAlignment="1" applyProtection="1">
      <alignment horizontal="right" vertical="center" shrinkToFit="1"/>
    </xf>
    <xf numFmtId="176" fontId="0" fillId="0" borderId="74" xfId="4" applyNumberFormat="1" applyFont="1" applyBorder="1" applyAlignment="1" applyProtection="1">
      <alignment horizontal="right" vertical="center" shrinkToFit="1"/>
    </xf>
    <xf numFmtId="176" fontId="0" fillId="0" borderId="28" xfId="4" applyNumberFormat="1" applyFont="1" applyFill="1" applyBorder="1" applyAlignment="1" applyProtection="1">
      <alignment horizontal="right" vertical="center" shrinkToFit="1"/>
    </xf>
    <xf numFmtId="176" fontId="0" fillId="0" borderId="12" xfId="4" applyNumberFormat="1" applyFont="1" applyFill="1" applyBorder="1" applyAlignment="1" applyProtection="1">
      <alignment horizontal="right" vertical="center" shrinkToFit="1"/>
    </xf>
    <xf numFmtId="176" fontId="0" fillId="0" borderId="31" xfId="4" applyNumberFormat="1" applyFont="1" applyBorder="1" applyAlignment="1" applyProtection="1">
      <alignment horizontal="right" vertical="center" shrinkToFit="1"/>
    </xf>
    <xf numFmtId="176" fontId="0" fillId="0" borderId="32" xfId="4" applyNumberFormat="1" applyFont="1" applyBorder="1" applyAlignment="1" applyProtection="1">
      <alignment horizontal="right" vertical="center" shrinkToFit="1"/>
    </xf>
    <xf numFmtId="176" fontId="0" fillId="0" borderId="135" xfId="4" applyNumberFormat="1" applyFont="1" applyBorder="1" applyAlignment="1" applyProtection="1">
      <alignment horizontal="right" vertical="center" shrinkToFit="1"/>
    </xf>
    <xf numFmtId="10" fontId="0" fillId="0" borderId="32" xfId="5" applyNumberFormat="1" applyFont="1" applyBorder="1" applyAlignment="1" applyProtection="1">
      <alignment horizontal="right" vertical="center" shrinkToFit="1"/>
    </xf>
    <xf numFmtId="176" fontId="0" fillId="0" borderId="8" xfId="4" applyNumberFormat="1" applyFont="1" applyBorder="1" applyAlignment="1" applyProtection="1">
      <alignment horizontal="right" vertical="center" shrinkToFit="1"/>
    </xf>
    <xf numFmtId="176" fontId="0" fillId="0" borderId="33" xfId="4" applyNumberFormat="1" applyFont="1" applyBorder="1" applyAlignment="1" applyProtection="1">
      <alignment horizontal="right" vertical="center" shrinkToFit="1"/>
    </xf>
    <xf numFmtId="176" fontId="0" fillId="0" borderId="179" xfId="4" applyNumberFormat="1" applyFont="1" applyBorder="1" applyAlignment="1" applyProtection="1">
      <alignment horizontal="right" vertical="center" shrinkToFit="1"/>
    </xf>
    <xf numFmtId="176" fontId="0" fillId="0" borderId="34" xfId="4" applyNumberFormat="1" applyFont="1" applyBorder="1" applyAlignment="1" applyProtection="1">
      <alignment horizontal="right" vertical="center" shrinkToFit="1"/>
    </xf>
    <xf numFmtId="176" fontId="0" fillId="0" borderId="35" xfId="4" applyNumberFormat="1" applyFont="1" applyBorder="1" applyAlignment="1" applyProtection="1">
      <alignment horizontal="right" vertical="center" shrinkToFit="1"/>
    </xf>
    <xf numFmtId="10" fontId="0" fillId="0" borderId="51" xfId="5" applyNumberFormat="1" applyFont="1" applyBorder="1" applyAlignment="1" applyProtection="1">
      <alignment horizontal="right" vertical="center" shrinkToFit="1"/>
    </xf>
    <xf numFmtId="176" fontId="0" fillId="0" borderId="37" xfId="4" applyNumberFormat="1" applyFont="1" applyBorder="1" applyAlignment="1" applyProtection="1">
      <alignment horizontal="right" vertical="center" shrinkToFit="1"/>
    </xf>
    <xf numFmtId="176" fontId="0" fillId="0" borderId="38" xfId="4" applyNumberFormat="1" applyFont="1" applyBorder="1" applyAlignment="1" applyProtection="1">
      <alignment horizontal="right" vertical="center" shrinkToFit="1"/>
    </xf>
    <xf numFmtId="176" fontId="0" fillId="0" borderId="39" xfId="4" applyNumberFormat="1" applyFont="1" applyBorder="1" applyAlignment="1" applyProtection="1">
      <alignment horizontal="right" vertical="center" shrinkToFit="1"/>
    </xf>
    <xf numFmtId="176" fontId="0" fillId="0" borderId="60" xfId="4" applyNumberFormat="1" applyFont="1" applyBorder="1" applyAlignment="1" applyProtection="1">
      <alignment horizontal="right" vertical="center" shrinkToFit="1"/>
    </xf>
    <xf numFmtId="176" fontId="0" fillId="0" borderId="163" xfId="4" applyNumberFormat="1" applyFont="1" applyBorder="1" applyAlignment="1" applyProtection="1">
      <alignment horizontal="right" vertical="center" shrinkToFit="1"/>
    </xf>
    <xf numFmtId="176" fontId="0" fillId="0" borderId="113" xfId="4" applyNumberFormat="1" applyFont="1" applyBorder="1" applyAlignment="1" applyProtection="1">
      <alignment horizontal="right" vertical="center" shrinkToFit="1"/>
    </xf>
    <xf numFmtId="176" fontId="0" fillId="0" borderId="153" xfId="4" applyNumberFormat="1" applyFont="1" applyBorder="1" applyAlignment="1" applyProtection="1">
      <alignment horizontal="right" vertical="center" shrinkToFit="1"/>
    </xf>
    <xf numFmtId="176" fontId="0" fillId="0" borderId="166" xfId="4" applyNumberFormat="1" applyFont="1" applyFill="1" applyBorder="1" applyAlignment="1" applyProtection="1">
      <alignment horizontal="right" vertical="center" shrinkToFit="1"/>
    </xf>
    <xf numFmtId="176" fontId="0" fillId="0" borderId="38" xfId="4" applyNumberFormat="1" applyFont="1" applyFill="1" applyBorder="1" applyAlignment="1" applyProtection="1">
      <alignment horizontal="right" vertical="center" shrinkToFit="1"/>
    </xf>
    <xf numFmtId="176" fontId="0" fillId="0" borderId="68" xfId="4" applyNumberFormat="1" applyFont="1" applyBorder="1" applyAlignment="1" applyProtection="1">
      <alignment horizontal="right" vertical="center" shrinkToFit="1"/>
    </xf>
    <xf numFmtId="10" fontId="0" fillId="0" borderId="69" xfId="5" applyNumberFormat="1" applyFont="1" applyBorder="1" applyAlignment="1" applyProtection="1">
      <alignment horizontal="right" vertical="center" shrinkToFit="1"/>
    </xf>
    <xf numFmtId="176" fontId="0" fillId="0" borderId="40" xfId="4" applyNumberFormat="1" applyFont="1" applyBorder="1" applyAlignment="1" applyProtection="1">
      <alignment horizontal="right" vertical="center" shrinkToFit="1"/>
    </xf>
    <xf numFmtId="176" fontId="0" fillId="0" borderId="41" xfId="4" applyNumberFormat="1" applyFont="1" applyBorder="1" applyAlignment="1" applyProtection="1">
      <alignment horizontal="right" vertical="center" shrinkToFit="1"/>
    </xf>
    <xf numFmtId="176" fontId="0" fillId="0" borderId="42" xfId="4" applyNumberFormat="1" applyFont="1" applyBorder="1" applyAlignment="1" applyProtection="1">
      <alignment horizontal="right" vertical="center" shrinkToFit="1"/>
    </xf>
    <xf numFmtId="176" fontId="0" fillId="0" borderId="61" xfId="4" applyNumberFormat="1" applyFont="1" applyBorder="1" applyAlignment="1" applyProtection="1">
      <alignment horizontal="right" vertical="center" shrinkToFit="1"/>
    </xf>
    <xf numFmtId="176" fontId="0" fillId="0" borderId="164" xfId="4" applyNumberFormat="1" applyFont="1" applyBorder="1" applyAlignment="1" applyProtection="1">
      <alignment horizontal="right" vertical="center" shrinkToFit="1"/>
    </xf>
    <xf numFmtId="176" fontId="0" fillId="0" borderId="115" xfId="4" applyNumberFormat="1" applyFont="1" applyBorder="1" applyAlignment="1" applyProtection="1">
      <alignment horizontal="right" vertical="center" shrinkToFit="1"/>
    </xf>
    <xf numFmtId="176" fontId="0" fillId="0" borderId="154" xfId="4" applyNumberFormat="1" applyFont="1" applyBorder="1" applyAlignment="1" applyProtection="1">
      <alignment horizontal="right" vertical="center" shrinkToFit="1"/>
    </xf>
    <xf numFmtId="176" fontId="0" fillId="0" borderId="167" xfId="4" applyNumberFormat="1" applyFont="1" applyFill="1" applyBorder="1" applyAlignment="1" applyProtection="1">
      <alignment horizontal="right" vertical="center" shrinkToFit="1"/>
    </xf>
    <xf numFmtId="176" fontId="0" fillId="0" borderId="41" xfId="4" applyNumberFormat="1" applyFont="1" applyFill="1" applyBorder="1" applyAlignment="1" applyProtection="1">
      <alignment horizontal="right" vertical="center" shrinkToFit="1"/>
    </xf>
    <xf numFmtId="176" fontId="0" fillId="0" borderId="70" xfId="4" applyNumberFormat="1" applyFont="1" applyBorder="1" applyAlignment="1" applyProtection="1">
      <alignment horizontal="right" vertical="center" shrinkToFit="1"/>
    </xf>
    <xf numFmtId="10" fontId="0" fillId="0" borderId="71" xfId="5" applyNumberFormat="1" applyFont="1" applyBorder="1" applyAlignment="1" applyProtection="1">
      <alignment horizontal="right" vertical="center" shrinkToFit="1"/>
    </xf>
    <xf numFmtId="176" fontId="0" fillId="0" borderId="43" xfId="4" applyNumberFormat="1" applyFont="1" applyBorder="1" applyAlignment="1" applyProtection="1">
      <alignment horizontal="right" vertical="center" shrinkToFit="1"/>
    </xf>
    <xf numFmtId="176" fontId="0" fillId="0" borderId="44" xfId="4" applyNumberFormat="1" applyFont="1" applyBorder="1" applyAlignment="1" applyProtection="1">
      <alignment horizontal="right" vertical="center" shrinkToFit="1"/>
    </xf>
    <xf numFmtId="176" fontId="0" fillId="0" borderId="45" xfId="4" applyNumberFormat="1" applyFont="1" applyBorder="1" applyAlignment="1" applyProtection="1">
      <alignment horizontal="right" vertical="center" shrinkToFit="1"/>
    </xf>
    <xf numFmtId="176" fontId="0" fillId="0" borderId="182" xfId="4" applyNumberFormat="1" applyFont="1" applyBorder="1" applyAlignment="1" applyProtection="1">
      <alignment horizontal="right" vertical="center" shrinkToFit="1"/>
    </xf>
    <xf numFmtId="176" fontId="0" fillId="0" borderId="184" xfId="4" applyNumberFormat="1" applyFont="1" applyBorder="1" applyAlignment="1" applyProtection="1">
      <alignment horizontal="right" vertical="center" shrinkToFit="1"/>
    </xf>
    <xf numFmtId="176" fontId="0" fillId="0" borderId="180" xfId="4" applyNumberFormat="1" applyFont="1" applyBorder="1" applyAlignment="1" applyProtection="1">
      <alignment horizontal="right" vertical="center" shrinkToFit="1"/>
    </xf>
    <xf numFmtId="176" fontId="0" fillId="0" borderId="168" xfId="4" applyNumberFormat="1" applyFont="1" applyBorder="1" applyAlignment="1" applyProtection="1">
      <alignment horizontal="right" vertical="center" shrinkToFit="1"/>
    </xf>
    <xf numFmtId="176" fontId="0" fillId="0" borderId="62" xfId="4" applyNumberFormat="1" applyFont="1" applyBorder="1" applyAlignment="1" applyProtection="1">
      <alignment horizontal="right" vertical="center" shrinkToFit="1"/>
    </xf>
    <xf numFmtId="176" fontId="0" fillId="0" borderId="72" xfId="4" applyNumberFormat="1" applyFont="1" applyBorder="1" applyAlignment="1" applyProtection="1">
      <alignment horizontal="right" vertical="center" shrinkToFit="1"/>
    </xf>
    <xf numFmtId="176" fontId="0" fillId="0" borderId="46" xfId="4" applyNumberFormat="1" applyFont="1" applyBorder="1" applyAlignment="1" applyProtection="1">
      <alignment horizontal="right" vertical="center" shrinkToFit="1"/>
    </xf>
    <xf numFmtId="10" fontId="0" fillId="0" borderId="73" xfId="5" applyNumberFormat="1" applyFont="1" applyBorder="1" applyAlignment="1" applyProtection="1">
      <alignment horizontal="right" vertical="center" shrinkToFit="1"/>
    </xf>
    <xf numFmtId="176" fontId="0" fillId="0" borderId="47" xfId="4" applyNumberFormat="1" applyFont="1" applyBorder="1" applyAlignment="1" applyProtection="1">
      <alignment horizontal="right" vertical="center" shrinkToFit="1"/>
    </xf>
    <xf numFmtId="10" fontId="0" fillId="0" borderId="74" xfId="5" applyNumberFormat="1" applyFont="1" applyBorder="1" applyAlignment="1" applyProtection="1">
      <alignment horizontal="right" vertical="center" shrinkToFit="1"/>
    </xf>
    <xf numFmtId="176" fontId="0" fillId="0" borderId="152" xfId="4" applyNumberFormat="1" applyFont="1" applyBorder="1" applyAlignment="1" applyProtection="1">
      <alignment horizontal="right" vertical="center" shrinkToFit="1"/>
    </xf>
    <xf numFmtId="176" fontId="0" fillId="0" borderId="49" xfId="4" applyNumberFormat="1" applyFont="1" applyFill="1" applyBorder="1" applyAlignment="1" applyProtection="1">
      <alignment horizontal="right" vertical="center" shrinkToFit="1"/>
    </xf>
    <xf numFmtId="10" fontId="0" fillId="0" borderId="75" xfId="5" applyNumberFormat="1" applyFont="1" applyBorder="1" applyAlignment="1" applyProtection="1">
      <alignment horizontal="right" vertical="center" shrinkToFit="1"/>
    </xf>
    <xf numFmtId="37" fontId="0" fillId="0" borderId="0" xfId="0" applyFont="1" applyAlignment="1" applyProtection="1">
      <alignment vertical="center"/>
    </xf>
    <xf numFmtId="37" fontId="0" fillId="0" borderId="0" xfId="0" applyFont="1" applyFill="1" applyBorder="1" applyAlignment="1" applyProtection="1">
      <alignment vertical="center"/>
    </xf>
    <xf numFmtId="37" fontId="0" fillId="0" borderId="0" xfId="0" applyFont="1" applyFill="1" applyBorder="1" applyAlignment="1" applyProtection="1">
      <alignment horizontal="center" vertical="center"/>
    </xf>
    <xf numFmtId="37" fontId="6" fillId="2" borderId="0" xfId="0" applyFont="1" applyFill="1" applyAlignment="1">
      <alignment vertical="center"/>
    </xf>
    <xf numFmtId="176" fontId="9" fillId="0" borderId="83" xfId="0" applyNumberFormat="1" applyFont="1" applyBorder="1" applyAlignment="1">
      <alignment vertical="center" shrinkToFit="1"/>
    </xf>
    <xf numFmtId="176" fontId="9" fillId="0" borderId="76" xfId="0" applyNumberFormat="1" applyFont="1" applyBorder="1" applyAlignment="1">
      <alignment vertical="center" shrinkToFit="1"/>
    </xf>
    <xf numFmtId="10" fontId="9" fillId="0" borderId="83" xfId="5" applyNumberFormat="1" applyFont="1" applyBorder="1" applyAlignment="1">
      <alignment horizontal="right" vertical="center" shrinkToFit="1"/>
    </xf>
    <xf numFmtId="176" fontId="9" fillId="0" borderId="77" xfId="0" applyNumberFormat="1" applyFont="1" applyBorder="1" applyAlignment="1">
      <alignment vertical="center" shrinkToFit="1"/>
    </xf>
    <xf numFmtId="10" fontId="9" fillId="0" borderId="77" xfId="0" applyNumberFormat="1" applyFont="1" applyBorder="1" applyAlignment="1">
      <alignment vertical="center" shrinkToFit="1"/>
    </xf>
    <xf numFmtId="37" fontId="6" fillId="2" borderId="78" xfId="0" applyFont="1" applyFill="1" applyBorder="1" applyAlignment="1">
      <alignment horizontal="left" vertical="center"/>
    </xf>
    <xf numFmtId="37" fontId="6" fillId="2" borderId="79" xfId="0" applyFont="1" applyFill="1" applyBorder="1" applyAlignment="1">
      <alignment horizontal="left" vertical="center"/>
    </xf>
    <xf numFmtId="176" fontId="9" fillId="0" borderId="79" xfId="0" applyNumberFormat="1" applyFont="1" applyBorder="1" applyAlignment="1">
      <alignment vertical="center" shrinkToFit="1"/>
    </xf>
    <xf numFmtId="10" fontId="9" fillId="0" borderId="79" xfId="0" applyNumberFormat="1" applyFont="1" applyBorder="1" applyAlignment="1">
      <alignment vertical="center" shrinkToFit="1"/>
    </xf>
    <xf numFmtId="176" fontId="9" fillId="0" borderId="17" xfId="0" applyNumberFormat="1" applyFont="1" applyBorder="1" applyAlignment="1">
      <alignment vertical="center" shrinkToFit="1"/>
    </xf>
    <xf numFmtId="10" fontId="9" fillId="0" borderId="17" xfId="0" applyNumberFormat="1" applyFont="1" applyBorder="1" applyAlignment="1">
      <alignment vertical="center" shrinkToFit="1"/>
    </xf>
    <xf numFmtId="37" fontId="6" fillId="2" borderId="81" xfId="0" applyFont="1" applyFill="1" applyBorder="1" applyAlignment="1">
      <alignment horizontal="left" vertical="center"/>
    </xf>
    <xf numFmtId="176" fontId="9" fillId="0" borderId="81" xfId="0" applyNumberFormat="1" applyFont="1" applyBorder="1" applyAlignment="1">
      <alignment vertical="center" shrinkToFit="1"/>
    </xf>
    <xf numFmtId="10" fontId="9" fillId="0" borderId="81" xfId="0" applyNumberFormat="1" applyFont="1" applyBorder="1" applyAlignment="1">
      <alignment vertical="center" shrinkToFit="1"/>
    </xf>
    <xf numFmtId="37" fontId="6" fillId="2" borderId="82" xfId="0" applyFont="1" applyFill="1" applyBorder="1" applyAlignment="1">
      <alignment horizontal="left" vertical="center"/>
    </xf>
    <xf numFmtId="37" fontId="0" fillId="0" borderId="93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6" xfId="0" applyNumberFormat="1" applyFont="1" applyBorder="1" applyAlignment="1" applyProtection="1">
      <alignment horizontal="right" vertical="center"/>
    </xf>
    <xf numFmtId="176" fontId="0" fillId="0" borderId="43" xfId="0" applyNumberFormat="1" applyFont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138" xfId="0" applyNumberFormat="1" applyFont="1" applyFill="1" applyBorder="1" applyAlignment="1" applyProtection="1">
      <alignment horizontal="right" vertical="center"/>
    </xf>
    <xf numFmtId="176" fontId="0" fillId="0" borderId="4" xfId="0" applyNumberFormat="1" applyFont="1" applyFill="1" applyBorder="1" applyAlignment="1" applyProtection="1">
      <alignment horizontal="right" vertical="center"/>
    </xf>
    <xf numFmtId="176" fontId="0" fillId="0" borderId="54" xfId="0" applyNumberFormat="1" applyFont="1" applyFill="1" applyBorder="1" applyAlignment="1" applyProtection="1">
      <alignment horizontal="right" vertical="center"/>
    </xf>
    <xf numFmtId="176" fontId="0" fillId="0" borderId="159" xfId="0" applyNumberFormat="1" applyFont="1" applyFill="1" applyBorder="1" applyAlignment="1" applyProtection="1">
      <alignment horizontal="right" vertical="center"/>
    </xf>
    <xf numFmtId="176" fontId="0" fillId="0" borderId="48" xfId="0" applyNumberFormat="1" applyFont="1" applyFill="1" applyBorder="1" applyAlignment="1" applyProtection="1">
      <alignment horizontal="right" vertical="center"/>
    </xf>
    <xf numFmtId="176" fontId="0" fillId="0" borderId="28" xfId="0" applyNumberFormat="1" applyFont="1" applyFill="1" applyBorder="1" applyAlignment="1" applyProtection="1">
      <alignment horizontal="right" vertical="center"/>
    </xf>
    <xf numFmtId="176" fontId="0" fillId="0" borderId="138" xfId="0" applyNumberFormat="1" applyFont="1" applyBorder="1" applyAlignment="1" applyProtection="1">
      <alignment horizontal="right" vertical="center" shrinkToFit="1"/>
    </xf>
    <xf numFmtId="176" fontId="0" fillId="0" borderId="3" xfId="0" applyNumberFormat="1" applyFont="1" applyFill="1" applyBorder="1" applyAlignment="1" applyProtection="1">
      <alignment horizontal="right" vertical="center"/>
    </xf>
    <xf numFmtId="176" fontId="0" fillId="0" borderId="29" xfId="0" applyNumberFormat="1" applyFont="1" applyBorder="1" applyAlignment="1" applyProtection="1">
      <alignment horizontal="right" vertical="center" shrinkToFit="1"/>
    </xf>
    <xf numFmtId="176" fontId="0" fillId="0" borderId="3" xfId="0" applyNumberFormat="1" applyFont="1" applyBorder="1" applyAlignment="1" applyProtection="1">
      <alignment horizontal="right" vertical="center" shrinkToFit="1"/>
    </xf>
    <xf numFmtId="176" fontId="0" fillId="0" borderId="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161" xfId="0" applyNumberFormat="1" applyFont="1" applyFill="1" applyBorder="1" applyAlignment="1" applyProtection="1">
      <alignment horizontal="right" vertical="center"/>
    </xf>
    <xf numFmtId="176" fontId="0" fillId="0" borderId="170" xfId="0" applyNumberFormat="1" applyFont="1" applyFill="1" applyBorder="1" applyAlignment="1" applyProtection="1">
      <alignment horizontal="right" vertical="center"/>
    </xf>
    <xf numFmtId="176" fontId="0" fillId="0" borderId="125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Border="1" applyAlignment="1" applyProtection="1">
      <alignment horizontal="right" vertical="center" shrinkToFit="1"/>
    </xf>
    <xf numFmtId="176" fontId="0" fillId="0" borderId="162" xfId="0" applyNumberFormat="1" applyFont="1" applyFill="1" applyBorder="1" applyAlignment="1" applyProtection="1">
      <alignment horizontal="right" vertical="center"/>
    </xf>
    <xf numFmtId="176" fontId="0" fillId="0" borderId="121" xfId="0" applyNumberFormat="1" applyFont="1" applyFill="1" applyBorder="1" applyAlignment="1" applyProtection="1">
      <alignment horizontal="right" vertical="center"/>
    </xf>
    <xf numFmtId="176" fontId="0" fillId="0" borderId="122" xfId="0" applyNumberFormat="1" applyFont="1" applyFill="1" applyBorder="1" applyAlignment="1" applyProtection="1">
      <alignment horizontal="right" vertical="center"/>
    </xf>
    <xf numFmtId="176" fontId="0" fillId="0" borderId="74" xfId="0" applyNumberFormat="1" applyFont="1" applyFill="1" applyBorder="1" applyAlignment="1" applyProtection="1">
      <alignment horizontal="right" vertical="center"/>
    </xf>
    <xf numFmtId="176" fontId="0" fillId="0" borderId="56" xfId="0" applyNumberFormat="1" applyFont="1" applyFill="1" applyBorder="1" applyAlignment="1" applyProtection="1">
      <alignment horizontal="right" vertical="center"/>
    </xf>
    <xf numFmtId="176" fontId="0" fillId="0" borderId="169" xfId="0" applyNumberFormat="1" applyFont="1" applyFill="1" applyBorder="1" applyAlignment="1" applyProtection="1">
      <alignment horizontal="right" vertical="center"/>
    </xf>
    <xf numFmtId="176" fontId="0" fillId="0" borderId="194" xfId="0" applyNumberFormat="1" applyFont="1" applyFill="1" applyBorder="1" applyAlignment="1" applyProtection="1">
      <alignment horizontal="right" vertical="center"/>
    </xf>
    <xf numFmtId="176" fontId="0" fillId="0" borderId="75" xfId="0" applyNumberFormat="1" applyFont="1" applyFill="1" applyBorder="1" applyAlignment="1" applyProtection="1">
      <alignment horizontal="right" vertical="center"/>
    </xf>
    <xf numFmtId="176" fontId="0" fillId="0" borderId="165" xfId="0" applyNumberFormat="1" applyFont="1" applyFill="1" applyBorder="1" applyAlignment="1" applyProtection="1">
      <alignment horizontal="right" vertical="center"/>
    </xf>
    <xf numFmtId="176" fontId="0" fillId="0" borderId="181" xfId="0" applyNumberFormat="1" applyFont="1" applyFill="1" applyBorder="1" applyAlignment="1" applyProtection="1">
      <alignment horizontal="right" vertical="center"/>
    </xf>
    <xf numFmtId="176" fontId="0" fillId="0" borderId="84" xfId="0" applyNumberFormat="1" applyFont="1" applyFill="1" applyBorder="1" applyAlignment="1" applyProtection="1">
      <alignment horizontal="right"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 applyProtection="1">
      <alignment horizontal="right" vertical="center"/>
    </xf>
    <xf numFmtId="176" fontId="0" fillId="0" borderId="57" xfId="0" applyNumberFormat="1" applyFont="1" applyFill="1" applyBorder="1" applyAlignment="1" applyProtection="1">
      <alignment horizontal="right" vertical="center"/>
    </xf>
    <xf numFmtId="176" fontId="0" fillId="0" borderId="13" xfId="0" applyNumberFormat="1" applyFont="1" applyFill="1" applyBorder="1" applyAlignment="1" applyProtection="1">
      <alignment horizontal="right" vertical="center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176" fontId="0" fillId="0" borderId="16" xfId="0" applyNumberFormat="1" applyFont="1" applyFill="1" applyBorder="1" applyAlignment="1" applyProtection="1">
      <alignment horizontal="right" vertical="center" shrinkToFit="1"/>
    </xf>
    <xf numFmtId="176" fontId="0" fillId="0" borderId="130" xfId="0" applyNumberFormat="1" applyFont="1" applyFill="1" applyBorder="1" applyAlignment="1" applyProtection="1">
      <alignment horizontal="right" vertical="center" shrinkToFit="1"/>
    </xf>
    <xf numFmtId="176" fontId="0" fillId="0" borderId="196" xfId="0" applyNumberFormat="1" applyFont="1" applyFill="1" applyBorder="1" applyAlignment="1" applyProtection="1">
      <alignment horizontal="right" vertical="center" shrinkToFit="1"/>
    </xf>
    <xf numFmtId="176" fontId="0" fillId="0" borderId="108" xfId="0" applyNumberFormat="1" applyFont="1" applyFill="1" applyBorder="1" applyAlignment="1" applyProtection="1">
      <alignment horizontal="right" vertical="center" shrinkToFit="1"/>
    </xf>
    <xf numFmtId="176" fontId="0" fillId="0" borderId="80" xfId="0" applyNumberFormat="1" applyFont="1" applyFill="1" applyBorder="1" applyAlignment="1" applyProtection="1">
      <alignment horizontal="right" vertical="center" shrinkToFit="1"/>
    </xf>
    <xf numFmtId="176" fontId="0" fillId="0" borderId="23" xfId="0" applyNumberFormat="1" applyFont="1" applyFill="1" applyBorder="1" applyAlignment="1" applyProtection="1">
      <alignment horizontal="right" vertical="center" shrinkToFit="1"/>
    </xf>
    <xf numFmtId="176" fontId="0" fillId="0" borderId="25" xfId="0" applyNumberFormat="1" applyFont="1" applyFill="1" applyBorder="1" applyAlignment="1" applyProtection="1">
      <alignment horizontal="right" vertical="center" shrinkToFit="1"/>
    </xf>
    <xf numFmtId="176" fontId="0" fillId="0" borderId="63" xfId="0" applyNumberFormat="1" applyFont="1" applyFill="1" applyBorder="1" applyAlignment="1" applyProtection="1">
      <alignment horizontal="right" vertical="center" shrinkToFit="1"/>
    </xf>
    <xf numFmtId="176" fontId="0" fillId="0" borderId="165" xfId="0" applyNumberFormat="1" applyFont="1" applyFill="1" applyBorder="1" applyAlignment="1" applyProtection="1">
      <alignment horizontal="right" vertical="center" shrinkToFit="1"/>
    </xf>
    <xf numFmtId="176" fontId="0" fillId="0" borderId="181" xfId="0" applyNumberFormat="1" applyFont="1" applyFill="1" applyBorder="1" applyAlignment="1" applyProtection="1">
      <alignment horizontal="right" vertical="center" shrinkToFit="1"/>
    </xf>
    <xf numFmtId="176" fontId="0" fillId="0" borderId="84" xfId="0" applyNumberFormat="1" applyFont="1" applyFill="1" applyBorder="1" applyAlignment="1" applyProtection="1">
      <alignment horizontal="right" vertical="center" shrinkToFit="1"/>
    </xf>
    <xf numFmtId="176" fontId="0" fillId="0" borderId="26" xfId="0" applyNumberFormat="1" applyFont="1" applyFill="1" applyBorder="1" applyAlignment="1" applyProtection="1">
      <alignment horizontal="right" vertical="center" shrinkToFit="1"/>
    </xf>
    <xf numFmtId="176" fontId="0" fillId="0" borderId="27" xfId="0" applyNumberFormat="1" applyFont="1" applyFill="1" applyBorder="1" applyAlignment="1" applyProtection="1">
      <alignment horizontal="right" vertical="center" shrinkToFit="1"/>
    </xf>
    <xf numFmtId="176" fontId="0" fillId="0" borderId="54" xfId="0" applyNumberFormat="1" applyFont="1" applyFill="1" applyBorder="1" applyAlignment="1" applyProtection="1">
      <alignment horizontal="right" vertical="center" shrinkToFit="1"/>
    </xf>
    <xf numFmtId="176" fontId="0" fillId="0" borderId="159" xfId="0" applyNumberFormat="1" applyFont="1" applyFill="1" applyBorder="1" applyAlignment="1" applyProtection="1">
      <alignment horizontal="right" vertical="center" shrinkToFit="1"/>
    </xf>
    <xf numFmtId="176" fontId="0" fillId="0" borderId="48" xfId="0" applyNumberFormat="1" applyFont="1" applyFill="1" applyBorder="1" applyAlignment="1" applyProtection="1">
      <alignment horizontal="right" vertical="center" shrinkToFit="1"/>
    </xf>
    <xf numFmtId="176" fontId="0" fillId="0" borderId="29" xfId="0" applyNumberFormat="1" applyFont="1" applyFill="1" applyBorder="1" applyAlignment="1" applyProtection="1">
      <alignment horizontal="right" vertical="center" shrinkToFit="1"/>
    </xf>
    <xf numFmtId="176" fontId="0" fillId="0" borderId="31" xfId="0" applyNumberFormat="1" applyFont="1" applyFill="1" applyBorder="1" applyAlignment="1" applyProtection="1">
      <alignment horizontal="right" vertical="center" shrinkToFit="1"/>
    </xf>
    <xf numFmtId="176" fontId="0" fillId="0" borderId="32" xfId="0" applyNumberFormat="1" applyFont="1" applyFill="1" applyBorder="1" applyAlignment="1" applyProtection="1">
      <alignment horizontal="right" vertical="center" shrinkToFit="1"/>
    </xf>
    <xf numFmtId="176" fontId="0" fillId="0" borderId="31" xfId="0" applyNumberFormat="1" applyFont="1" applyBorder="1" applyAlignment="1" applyProtection="1">
      <alignment horizontal="right" vertical="center" shrinkToFit="1"/>
    </xf>
    <xf numFmtId="176" fontId="0" fillId="0" borderId="33" xfId="0" applyNumberFormat="1" applyFont="1" applyFill="1" applyBorder="1" applyAlignment="1" applyProtection="1">
      <alignment horizontal="right" vertical="center" shrinkToFit="1"/>
    </xf>
    <xf numFmtId="176" fontId="0" fillId="0" borderId="58" xfId="0" applyNumberFormat="1" applyFont="1" applyFill="1" applyBorder="1" applyAlignment="1" applyProtection="1">
      <alignment horizontal="right" vertical="center" shrinkToFit="1"/>
    </xf>
    <xf numFmtId="176" fontId="0" fillId="0" borderId="161" xfId="0" applyNumberFormat="1" applyFont="1" applyFill="1" applyBorder="1" applyAlignment="1" applyProtection="1">
      <alignment horizontal="right" vertical="center" shrinkToFit="1"/>
    </xf>
    <xf numFmtId="176" fontId="0" fillId="0" borderId="170" xfId="0" applyNumberFormat="1" applyFont="1" applyFill="1" applyBorder="1" applyAlignment="1" applyProtection="1">
      <alignment horizontal="right" vertical="center" shrinkToFit="1"/>
    </xf>
    <xf numFmtId="176" fontId="0" fillId="0" borderId="125" xfId="0" applyNumberFormat="1" applyFont="1" applyFill="1" applyBorder="1" applyAlignment="1" applyProtection="1">
      <alignment horizontal="right" vertical="center" shrinkToFit="1"/>
    </xf>
    <xf numFmtId="176" fontId="0" fillId="0" borderId="37" xfId="0" applyNumberFormat="1" applyFont="1" applyFill="1" applyBorder="1" applyAlignment="1" applyProtection="1">
      <alignment horizontal="right" vertical="center" shrinkToFit="1"/>
    </xf>
    <xf numFmtId="176" fontId="0" fillId="0" borderId="60" xfId="0" applyNumberFormat="1" applyFont="1" applyFill="1" applyBorder="1" applyAlignment="1" applyProtection="1">
      <alignment horizontal="right" vertical="center" shrinkToFit="1"/>
    </xf>
    <xf numFmtId="176" fontId="0" fillId="0" borderId="139" xfId="0" applyNumberFormat="1" applyFont="1" applyFill="1" applyBorder="1" applyAlignment="1" applyProtection="1">
      <alignment horizontal="right" vertical="center" shrinkToFit="1"/>
    </xf>
    <xf numFmtId="176" fontId="0" fillId="0" borderId="197" xfId="0" applyNumberFormat="1" applyFont="1" applyFill="1" applyBorder="1" applyAlignment="1" applyProtection="1">
      <alignment horizontal="right" vertical="center" shrinkToFit="1"/>
    </xf>
    <xf numFmtId="176" fontId="0" fillId="0" borderId="198" xfId="0" applyNumberFormat="1" applyFont="1" applyFill="1" applyBorder="1" applyAlignment="1" applyProtection="1">
      <alignment horizontal="right" vertical="center" shrinkToFit="1"/>
    </xf>
    <xf numFmtId="176" fontId="0" fillId="0" borderId="141" xfId="0" applyNumberFormat="1" applyFont="1" applyFill="1" applyBorder="1" applyAlignment="1" applyProtection="1">
      <alignment horizontal="right" vertical="center" shrinkToFit="1"/>
    </xf>
    <xf numFmtId="176" fontId="0" fillId="0" borderId="140" xfId="0" applyNumberFormat="1" applyFont="1" applyFill="1" applyBorder="1" applyAlignment="1" applyProtection="1">
      <alignment horizontal="right" vertical="center" shrinkToFit="1"/>
    </xf>
    <xf numFmtId="176" fontId="0" fillId="0" borderId="40" xfId="0" applyNumberFormat="1" applyFont="1" applyFill="1" applyBorder="1" applyAlignment="1" applyProtection="1">
      <alignment horizontal="right" vertical="center" shrinkToFit="1"/>
    </xf>
    <xf numFmtId="176" fontId="0" fillId="0" borderId="145" xfId="0" applyNumberFormat="1" applyFont="1" applyFill="1" applyBorder="1" applyAlignment="1" applyProtection="1">
      <alignment horizontal="right" vertical="center" shrinkToFit="1"/>
    </xf>
    <xf numFmtId="176" fontId="0" fillId="0" borderId="147" xfId="0" applyNumberFormat="1" applyFont="1" applyFill="1" applyBorder="1" applyAlignment="1" applyProtection="1">
      <alignment horizontal="right" vertical="center" shrinkToFit="1"/>
    </xf>
    <xf numFmtId="176" fontId="0" fillId="0" borderId="199" xfId="0" applyNumberFormat="1" applyFont="1" applyFill="1" applyBorder="1" applyAlignment="1" applyProtection="1">
      <alignment horizontal="right" vertical="center" shrinkToFit="1"/>
    </xf>
    <xf numFmtId="176" fontId="0" fillId="0" borderId="202" xfId="0" applyNumberFormat="1" applyFont="1" applyFill="1" applyBorder="1" applyAlignment="1" applyProtection="1">
      <alignment horizontal="right" vertical="center" shrinkToFit="1"/>
    </xf>
    <xf numFmtId="176" fontId="0" fillId="0" borderId="146" xfId="0" applyNumberFormat="1" applyFont="1" applyFill="1" applyBorder="1" applyAlignment="1" applyProtection="1">
      <alignment horizontal="right" vertical="center" shrinkToFit="1"/>
    </xf>
    <xf numFmtId="176" fontId="0" fillId="0" borderId="43" xfId="0" applyNumberFormat="1" applyFont="1" applyFill="1" applyBorder="1" applyAlignment="1" applyProtection="1">
      <alignment horizontal="right" vertical="center" shrinkToFit="1"/>
    </xf>
    <xf numFmtId="176" fontId="0" fillId="0" borderId="62" xfId="0" applyNumberFormat="1" applyFont="1" applyFill="1" applyBorder="1" applyAlignment="1" applyProtection="1">
      <alignment horizontal="right" vertical="center" shrinkToFit="1"/>
    </xf>
    <xf numFmtId="176" fontId="0" fillId="0" borderId="55" xfId="0" applyNumberFormat="1" applyFont="1" applyFill="1" applyBorder="1" applyAlignment="1" applyProtection="1">
      <alignment horizontal="right" vertical="center" shrinkToFit="1"/>
    </xf>
    <xf numFmtId="176" fontId="0" fillId="0" borderId="136" xfId="0" applyNumberFormat="1" applyFont="1" applyFill="1" applyBorder="1" applyAlignment="1" applyProtection="1">
      <alignment horizontal="right" vertical="center" shrinkToFit="1"/>
    </xf>
    <xf numFmtId="176" fontId="0" fillId="0" borderId="2" xfId="0" applyNumberFormat="1" applyFont="1" applyFill="1" applyBorder="1" applyAlignment="1" applyProtection="1">
      <alignment horizontal="right" vertical="center" shrinkToFit="1"/>
    </xf>
    <xf numFmtId="176" fontId="0" fillId="0" borderId="74" xfId="0" applyNumberFormat="1" applyFont="1" applyFill="1" applyBorder="1" applyAlignment="1" applyProtection="1">
      <alignment horizontal="right" vertical="center" shrinkToFit="1"/>
    </xf>
    <xf numFmtId="176" fontId="0" fillId="0" borderId="30" xfId="0" applyNumberFormat="1" applyFont="1" applyBorder="1" applyAlignment="1" applyProtection="1">
      <alignment horizontal="right" vertical="center" shrinkToFit="1"/>
    </xf>
    <xf numFmtId="176" fontId="0" fillId="0" borderId="6" xfId="0" applyNumberFormat="1" applyFont="1" applyFill="1" applyBorder="1" applyAlignment="1" applyProtection="1">
      <alignment horizontal="right" vertical="center" shrinkToFit="1"/>
    </xf>
    <xf numFmtId="176" fontId="0" fillId="0" borderId="56" xfId="0" applyNumberFormat="1" applyFont="1" applyFill="1" applyBorder="1" applyAlignment="1" applyProtection="1">
      <alignment horizontal="right" vertical="center" shrinkToFit="1"/>
    </xf>
    <xf numFmtId="176" fontId="0" fillId="0" borderId="193" xfId="0" applyNumberFormat="1" applyFont="1" applyFill="1" applyBorder="1" applyAlignment="1" applyProtection="1">
      <alignment horizontal="right" vertical="center" shrinkToFit="1"/>
    </xf>
    <xf numFmtId="176" fontId="0" fillId="0" borderId="169" xfId="0" applyNumberFormat="1" applyFont="1" applyFill="1" applyBorder="1" applyAlignment="1" applyProtection="1">
      <alignment horizontal="right" vertical="center" shrinkToFit="1"/>
    </xf>
    <xf numFmtId="176" fontId="0" fillId="0" borderId="195" xfId="0" applyNumberFormat="1" applyFont="1" applyFill="1" applyBorder="1" applyAlignment="1" applyProtection="1">
      <alignment horizontal="right" vertical="center" shrinkToFit="1"/>
    </xf>
    <xf numFmtId="176" fontId="0" fillId="0" borderId="194" xfId="0" applyNumberFormat="1" applyFont="1" applyFill="1" applyBorder="1" applyAlignment="1" applyProtection="1">
      <alignment horizontal="right" vertical="center" shrinkToFit="1"/>
    </xf>
    <xf numFmtId="176" fontId="0" fillId="0" borderId="75" xfId="0" applyNumberFormat="1" applyFont="1" applyFill="1" applyBorder="1" applyAlignment="1" applyProtection="1">
      <alignment horizontal="right" vertical="center" shrinkToFit="1"/>
    </xf>
    <xf numFmtId="176" fontId="0" fillId="0" borderId="120" xfId="0" applyNumberFormat="1" applyFont="1" applyFill="1" applyBorder="1" applyAlignment="1" applyProtection="1">
      <alignment horizontal="right" vertical="center" shrinkToFit="1"/>
    </xf>
    <xf numFmtId="176" fontId="0" fillId="0" borderId="162" xfId="0" applyNumberFormat="1" applyFont="1" applyFill="1" applyBorder="1" applyAlignment="1" applyProtection="1">
      <alignment horizontal="right" vertical="center" shrinkToFit="1"/>
    </xf>
    <xf numFmtId="176" fontId="0" fillId="0" borderId="178" xfId="0" applyNumberFormat="1" applyFont="1" applyFill="1" applyBorder="1" applyAlignment="1" applyProtection="1">
      <alignment horizontal="right" vertical="center" shrinkToFit="1"/>
    </xf>
    <xf numFmtId="37" fontId="15" fillId="2" borderId="130" xfId="0" applyFont="1" applyFill="1" applyBorder="1" applyAlignment="1">
      <alignment horizontal="center" vertical="center"/>
    </xf>
    <xf numFmtId="37" fontId="16" fillId="2" borderId="129" xfId="0" quotePrefix="1" applyFont="1" applyFill="1" applyBorder="1" applyAlignment="1">
      <alignment horizontal="center" vertical="center" wrapText="1"/>
    </xf>
    <xf numFmtId="37" fontId="16" fillId="2" borderId="127" xfId="0" quotePrefix="1" applyFont="1" applyFill="1" applyBorder="1" applyAlignment="1">
      <alignment horizontal="center" vertical="center"/>
    </xf>
    <xf numFmtId="37" fontId="16" fillId="2" borderId="128" xfId="0" quotePrefix="1" applyFont="1" applyFill="1" applyBorder="1" applyAlignment="1">
      <alignment horizontal="center" vertical="center"/>
    </xf>
    <xf numFmtId="37" fontId="16" fillId="2" borderId="104" xfId="0" quotePrefix="1" applyFont="1" applyFill="1" applyBorder="1" applyAlignment="1">
      <alignment horizontal="center" vertical="center" wrapText="1"/>
    </xf>
    <xf numFmtId="37" fontId="16" fillId="2" borderId="127" xfId="0" quotePrefix="1" applyFont="1" applyFill="1" applyBorder="1" applyAlignment="1">
      <alignment horizontal="center" vertical="center" wrapText="1"/>
    </xf>
    <xf numFmtId="37" fontId="16" fillId="2" borderId="128" xfId="0" quotePrefix="1" applyFont="1" applyFill="1" applyBorder="1" applyAlignment="1">
      <alignment horizontal="center" vertical="center" wrapText="1"/>
    </xf>
    <xf numFmtId="37" fontId="29" fillId="0" borderId="0" xfId="0" quotePrefix="1" applyFont="1" applyAlignment="1">
      <alignment horizontal="right" vertical="top"/>
    </xf>
    <xf numFmtId="37" fontId="29" fillId="0" borderId="0" xfId="0" applyFont="1" applyAlignment="1">
      <alignment vertical="top"/>
    </xf>
    <xf numFmtId="49" fontId="29" fillId="0" borderId="0" xfId="0" quotePrefix="1" applyNumberFormat="1" applyFont="1" applyAlignment="1">
      <alignment horizontal="right" vertical="top"/>
    </xf>
    <xf numFmtId="37" fontId="30" fillId="0" borderId="0" xfId="0" applyFont="1"/>
    <xf numFmtId="37" fontId="27" fillId="0" borderId="0" xfId="0" applyFont="1" applyAlignment="1">
      <alignment horizontal="center"/>
    </xf>
    <xf numFmtId="37" fontId="7" fillId="0" borderId="0" xfId="0" applyFont="1" applyFill="1" applyBorder="1" applyAlignment="1" applyProtection="1">
      <alignment vertical="center"/>
    </xf>
    <xf numFmtId="37" fontId="14" fillId="0" borderId="0" xfId="0" applyFont="1" applyFill="1" applyBorder="1" applyAlignment="1" applyProtection="1">
      <alignment horizontal="right" vertical="center"/>
    </xf>
    <xf numFmtId="37" fontId="14" fillId="0" borderId="0" xfId="0" applyFont="1" applyBorder="1" applyAlignment="1" applyProtection="1">
      <alignment vertical="center"/>
    </xf>
    <xf numFmtId="37" fontId="14" fillId="0" borderId="0" xfId="0" applyFont="1" applyAlignment="1">
      <alignment horizontal="right" vertical="center"/>
    </xf>
    <xf numFmtId="37" fontId="24" fillId="0" borderId="206" xfId="0" applyFont="1" applyBorder="1" applyAlignment="1">
      <alignment horizontal="center" vertical="center"/>
    </xf>
    <xf numFmtId="37" fontId="24" fillId="0" borderId="35" xfId="0" applyFont="1" applyBorder="1" applyAlignment="1">
      <alignment horizontal="center" vertical="center"/>
    </xf>
    <xf numFmtId="37" fontId="24" fillId="0" borderId="36" xfId="0" applyFont="1" applyBorder="1" applyAlignment="1">
      <alignment horizontal="center" vertical="center"/>
    </xf>
    <xf numFmtId="37" fontId="24" fillId="0" borderId="51" xfId="0" applyFont="1" applyBorder="1" applyAlignment="1">
      <alignment horizontal="center" vertical="center"/>
    </xf>
    <xf numFmtId="37" fontId="24" fillId="0" borderId="225" xfId="0" applyFont="1" applyBorder="1" applyAlignment="1">
      <alignment horizontal="center" vertical="center"/>
    </xf>
    <xf numFmtId="37" fontId="24" fillId="0" borderId="226" xfId="0" applyFont="1" applyBorder="1" applyAlignment="1">
      <alignment horizontal="center" vertical="center"/>
    </xf>
    <xf numFmtId="37" fontId="24" fillId="0" borderId="227" xfId="0" applyFont="1" applyBorder="1" applyAlignment="1">
      <alignment horizontal="center" vertical="center"/>
    </xf>
    <xf numFmtId="37" fontId="24" fillId="0" borderId="8" xfId="0" applyFont="1" applyBorder="1" applyAlignment="1">
      <alignment horizontal="center" vertical="center"/>
    </xf>
    <xf numFmtId="37" fontId="24" fillId="0" borderId="7" xfId="0" applyFont="1" applyBorder="1" applyAlignment="1">
      <alignment horizontal="center" vertical="center"/>
    </xf>
    <xf numFmtId="37" fontId="24" fillId="0" borderId="1" xfId="0" applyFont="1" applyBorder="1" applyAlignment="1">
      <alignment horizontal="center" vertical="center"/>
    </xf>
    <xf numFmtId="37" fontId="24" fillId="0" borderId="6" xfId="0" applyFont="1" applyBorder="1" applyAlignment="1">
      <alignment horizontal="center" vertical="center"/>
    </xf>
    <xf numFmtId="37" fontId="24" fillId="0" borderId="33" xfId="0" applyFont="1" applyBorder="1" applyAlignment="1">
      <alignment horizontal="center" vertical="center"/>
    </xf>
    <xf numFmtId="37" fontId="15" fillId="2" borderId="130" xfId="0" applyFont="1" applyFill="1" applyBorder="1" applyAlignment="1">
      <alignment horizontal="center" vertical="center"/>
    </xf>
    <xf numFmtId="37" fontId="15" fillId="2" borderId="131" xfId="0" applyFont="1" applyFill="1" applyBorder="1" applyAlignment="1">
      <alignment horizontal="center" vertical="center"/>
    </xf>
    <xf numFmtId="37" fontId="24" fillId="0" borderId="95" xfId="0" applyFont="1" applyBorder="1" applyAlignment="1">
      <alignment horizontal="center" vertical="center"/>
    </xf>
    <xf numFmtId="37" fontId="15" fillId="2" borderId="141" xfId="0" applyFont="1" applyFill="1" applyBorder="1" applyAlignment="1">
      <alignment horizontal="center" vertical="center"/>
    </xf>
    <xf numFmtId="37" fontId="15" fillId="2" borderId="232" xfId="0" applyFont="1" applyFill="1" applyBorder="1" applyAlignment="1">
      <alignment horizontal="center" vertical="center"/>
    </xf>
    <xf numFmtId="176" fontId="0" fillId="2" borderId="234" xfId="0" applyNumberFormat="1" applyFont="1" applyFill="1" applyBorder="1" applyAlignment="1">
      <alignment horizontal="right" vertical="center" shrinkToFit="1"/>
    </xf>
    <xf numFmtId="176" fontId="0" fillId="2" borderId="235" xfId="0" applyNumberFormat="1" applyFont="1" applyFill="1" applyBorder="1" applyAlignment="1">
      <alignment horizontal="right" vertical="center" shrinkToFit="1"/>
    </xf>
    <xf numFmtId="176" fontId="16" fillId="2" borderId="98" xfId="0" applyNumberFormat="1" applyFont="1" applyFill="1" applyBorder="1" applyAlignment="1">
      <alignment horizontal="right" vertical="center" shrinkToFit="1"/>
    </xf>
    <xf numFmtId="176" fontId="16" fillId="2" borderId="99" xfId="0" applyNumberFormat="1" applyFont="1" applyFill="1" applyBorder="1" applyAlignment="1">
      <alignment horizontal="right" vertical="center" shrinkToFit="1"/>
    </xf>
    <xf numFmtId="176" fontId="16" fillId="2" borderId="233" xfId="0" applyNumberFormat="1" applyFont="1" applyFill="1" applyBorder="1" applyAlignment="1">
      <alignment horizontal="right" vertical="center" shrinkToFit="1"/>
    </xf>
    <xf numFmtId="37" fontId="13" fillId="2" borderId="98" xfId="0" applyFont="1" applyFill="1" applyBorder="1" applyAlignment="1">
      <alignment horizontal="left" vertical="center"/>
    </xf>
    <xf numFmtId="176" fontId="0" fillId="0" borderId="2" xfId="0" applyNumberFormat="1" applyFont="1" applyBorder="1" applyAlignment="1" applyProtection="1">
      <alignment horizontal="right" vertical="center" shrinkToFit="1"/>
    </xf>
    <xf numFmtId="176" fontId="0" fillId="0" borderId="120" xfId="0" applyNumberFormat="1" applyFont="1" applyBorder="1" applyAlignment="1" applyProtection="1">
      <alignment horizontal="right" vertical="center" shrinkToFit="1"/>
    </xf>
    <xf numFmtId="176" fontId="0" fillId="0" borderId="162" xfId="0" applyNumberFormat="1" applyFont="1" applyBorder="1" applyAlignment="1" applyProtection="1">
      <alignment horizontal="right" vertical="center" shrinkToFit="1"/>
    </xf>
    <xf numFmtId="176" fontId="0" fillId="0" borderId="178" xfId="0" applyNumberFormat="1" applyFont="1" applyBorder="1" applyAlignment="1" applyProtection="1">
      <alignment horizontal="right" vertical="center" shrinkToFit="1"/>
    </xf>
    <xf numFmtId="176" fontId="0" fillId="0" borderId="121" xfId="0" applyNumberFormat="1" applyFont="1" applyBorder="1" applyAlignment="1" applyProtection="1">
      <alignment horizontal="right" vertical="center" shrinkToFit="1"/>
    </xf>
    <xf numFmtId="176" fontId="0" fillId="0" borderId="122" xfId="0" applyNumberFormat="1" applyFont="1" applyBorder="1" applyAlignment="1" applyProtection="1">
      <alignment horizontal="right" vertical="center" shrinkToFit="1"/>
    </xf>
    <xf numFmtId="176" fontId="0" fillId="0" borderId="47" xfId="0" applyNumberFormat="1" applyFont="1" applyBorder="1" applyAlignment="1" applyProtection="1">
      <alignment horizontal="right" vertical="center" shrinkToFit="1"/>
    </xf>
    <xf numFmtId="176" fontId="0" fillId="0" borderId="137" xfId="0" applyNumberFormat="1" applyFont="1" applyBorder="1" applyAlignment="1" applyProtection="1">
      <alignment horizontal="right" vertical="center" shrinkToFit="1"/>
    </xf>
    <xf numFmtId="10" fontId="0" fillId="0" borderId="4" xfId="0" applyNumberFormat="1" applyFont="1" applyBorder="1" applyAlignment="1" applyProtection="1">
      <alignment horizontal="right" vertical="center" shrinkToFit="1"/>
    </xf>
    <xf numFmtId="176" fontId="0" fillId="0" borderId="26" xfId="0" applyNumberFormat="1" applyFont="1" applyBorder="1" applyAlignment="1" applyProtection="1">
      <alignment horizontal="right" vertical="center" shrinkToFit="1"/>
    </xf>
    <xf numFmtId="176" fontId="0" fillId="0" borderId="159" xfId="0" applyNumberFormat="1" applyFont="1" applyBorder="1" applyAlignment="1" applyProtection="1">
      <alignment horizontal="right" vertical="center" shrinkToFit="1"/>
    </xf>
    <xf numFmtId="176" fontId="0" fillId="0" borderId="48" xfId="0" applyNumberFormat="1" applyFont="1" applyBorder="1" applyAlignment="1" applyProtection="1">
      <alignment horizontal="right" vertical="center" shrinkToFit="1"/>
    </xf>
    <xf numFmtId="176" fontId="0" fillId="0" borderId="28" xfId="0" applyNumberFormat="1" applyFont="1" applyBorder="1" applyAlignment="1" applyProtection="1">
      <alignment horizontal="right" vertical="center" shrinkToFit="1"/>
    </xf>
    <xf numFmtId="176" fontId="0" fillId="0" borderId="74" xfId="0" applyNumberFormat="1" applyFont="1" applyBorder="1" applyAlignment="1" applyProtection="1">
      <alignment horizontal="right" vertical="center" shrinkToFit="1"/>
    </xf>
    <xf numFmtId="176" fontId="0" fillId="0" borderId="4" xfId="0" applyNumberFormat="1" applyFont="1" applyBorder="1" applyAlignment="1" applyProtection="1">
      <alignment horizontal="right" vertical="center" shrinkToFit="1"/>
    </xf>
    <xf numFmtId="176" fontId="0" fillId="0" borderId="6" xfId="0" applyNumberFormat="1" applyFont="1" applyBorder="1" applyAlignment="1" applyProtection="1">
      <alignment horizontal="right" vertical="center" shrinkToFit="1"/>
    </xf>
    <xf numFmtId="176" fontId="0" fillId="0" borderId="185" xfId="0" applyNumberFormat="1" applyFont="1" applyBorder="1" applyAlignment="1" applyProtection="1">
      <alignment horizontal="right" vertical="center" shrinkToFit="1"/>
    </xf>
    <xf numFmtId="176" fontId="0" fillId="0" borderId="160" xfId="0" applyNumberFormat="1" applyFont="1" applyBorder="1" applyAlignment="1" applyProtection="1">
      <alignment horizontal="right" vertical="center" shrinkToFit="1"/>
    </xf>
    <xf numFmtId="176" fontId="0" fillId="0" borderId="50" xfId="0" applyNumberFormat="1" applyFont="1" applyBorder="1" applyAlignment="1" applyProtection="1">
      <alignment horizontal="right" vertical="center" shrinkToFit="1"/>
    </xf>
    <xf numFmtId="176" fontId="0" fillId="0" borderId="49" xfId="0" applyNumberFormat="1" applyFont="1" applyBorder="1" applyAlignment="1" applyProtection="1">
      <alignment horizontal="right" vertical="center" shrinkToFit="1"/>
    </xf>
    <xf numFmtId="176" fontId="0" fillId="0" borderId="179" xfId="0" applyNumberFormat="1" applyFont="1" applyBorder="1" applyAlignment="1" applyProtection="1">
      <alignment horizontal="right" vertical="center" shrinkToFit="1"/>
    </xf>
    <xf numFmtId="176" fontId="0" fillId="0" borderId="8" xfId="0" applyNumberFormat="1" applyFont="1" applyBorder="1" applyAlignment="1" applyProtection="1">
      <alignment horizontal="right" vertical="center" shrinkToFit="1"/>
    </xf>
    <xf numFmtId="176" fontId="0" fillId="0" borderId="1" xfId="0" applyNumberFormat="1" applyFont="1" applyBorder="1" applyAlignment="1" applyProtection="1">
      <alignment horizontal="right" vertical="center" shrinkToFit="1"/>
    </xf>
    <xf numFmtId="10" fontId="0" fillId="0" borderId="1" xfId="0" applyNumberFormat="1" applyFont="1" applyBorder="1" applyAlignment="1" applyProtection="1">
      <alignment horizontal="right" vertical="center" shrinkToFit="1"/>
    </xf>
    <xf numFmtId="176" fontId="0" fillId="0" borderId="9" xfId="0" applyNumberFormat="1" applyFont="1" applyBorder="1" applyAlignment="1" applyProtection="1">
      <alignment horizontal="right" vertical="center" shrinkToFit="1"/>
    </xf>
    <xf numFmtId="176" fontId="0" fillId="0" borderId="13" xfId="0" applyNumberFormat="1" applyFont="1" applyBorder="1" applyAlignment="1" applyProtection="1">
      <alignment horizontal="right" vertical="center" shrinkToFit="1"/>
    </xf>
    <xf numFmtId="176" fontId="0" fillId="0" borderId="16" xfId="0" applyNumberFormat="1" applyFont="1" applyBorder="1" applyAlignment="1" applyProtection="1">
      <alignment horizontal="right" vertical="center" shrinkToFit="1"/>
    </xf>
    <xf numFmtId="176" fontId="0" fillId="0" borderId="23" xfId="0" applyNumberFormat="1" applyFont="1" applyBorder="1" applyAlignment="1" applyProtection="1">
      <alignment horizontal="right" vertical="center" shrinkToFit="1"/>
    </xf>
    <xf numFmtId="176" fontId="0" fillId="0" borderId="37" xfId="0" applyNumberFormat="1" applyFont="1" applyBorder="1" applyAlignment="1" applyProtection="1">
      <alignment horizontal="right" vertical="center" shrinkToFit="1"/>
    </xf>
    <xf numFmtId="176" fontId="0" fillId="0" borderId="40" xfId="0" applyNumberFormat="1" applyFont="1" applyBorder="1" applyAlignment="1" applyProtection="1">
      <alignment horizontal="right" vertical="center" shrinkToFit="1"/>
    </xf>
    <xf numFmtId="37" fontId="0" fillId="0" borderId="0" xfId="0" applyBorder="1"/>
    <xf numFmtId="0" fontId="31" fillId="0" borderId="0" xfId="6" applyFont="1"/>
    <xf numFmtId="0" fontId="22" fillId="0" borderId="0" xfId="6"/>
    <xf numFmtId="57" fontId="22" fillId="0" borderId="0" xfId="6" applyNumberFormat="1"/>
    <xf numFmtId="0" fontId="22" fillId="0" borderId="0" xfId="6" applyAlignment="1">
      <alignment horizontal="center" vertical="center"/>
    </xf>
    <xf numFmtId="0" fontId="22" fillId="0" borderId="105" xfId="6" applyBorder="1" applyAlignment="1">
      <alignment horizontal="center" vertical="center"/>
    </xf>
    <xf numFmtId="180" fontId="30" fillId="0" borderId="105" xfId="6" applyNumberFormat="1" applyFont="1" applyBorder="1" applyAlignment="1">
      <alignment horizontal="center" vertical="center"/>
    </xf>
    <xf numFmtId="176" fontId="22" fillId="0" borderId="0" xfId="6" applyNumberFormat="1" applyAlignment="1">
      <alignment horizontal="center" vertical="center"/>
    </xf>
    <xf numFmtId="180" fontId="22" fillId="0" borderId="0" xfId="6" applyNumberFormat="1"/>
    <xf numFmtId="37" fontId="32" fillId="0" borderId="0" xfId="0" applyFont="1" applyAlignment="1">
      <alignment horizontal="left"/>
    </xf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0" fontId="0" fillId="0" borderId="0" xfId="0" quotePrefix="1" applyNumberFormat="1" applyAlignment="1">
      <alignment horizontal="center"/>
    </xf>
    <xf numFmtId="181" fontId="2" fillId="0" borderId="0" xfId="0" applyNumberFormat="1" applyFont="1" applyAlignment="1">
      <alignment horizontal="center"/>
    </xf>
    <xf numFmtId="182" fontId="2" fillId="0" borderId="0" xfId="0" applyNumberFormat="1" applyFont="1" applyAlignment="1">
      <alignment horizontal="center"/>
    </xf>
    <xf numFmtId="181" fontId="16" fillId="0" borderId="0" xfId="0" quotePrefix="1" applyNumberFormat="1" applyFont="1" applyAlignment="1">
      <alignment vertical="top"/>
    </xf>
    <xf numFmtId="37" fontId="2" fillId="0" borderId="0" xfId="0" applyFont="1"/>
    <xf numFmtId="181" fontId="0" fillId="0" borderId="0" xfId="0" applyNumberFormat="1"/>
    <xf numFmtId="181" fontId="27" fillId="0" borderId="0" xfId="0" quotePrefix="1" applyNumberFormat="1" applyFont="1" applyAlignment="1">
      <alignment horizontal="center"/>
    </xf>
    <xf numFmtId="181" fontId="0" fillId="0" borderId="0" xfId="0" quotePrefix="1" applyNumberFormat="1" applyAlignment="1">
      <alignment vertical="center"/>
    </xf>
    <xf numFmtId="37" fontId="2" fillId="3" borderId="237" xfId="0" applyFont="1" applyFill="1" applyBorder="1"/>
    <xf numFmtId="181" fontId="2" fillId="0" borderId="237" xfId="0" applyNumberFormat="1" applyFont="1" applyBorder="1"/>
    <xf numFmtId="37" fontId="33" fillId="4" borderId="237" xfId="0" applyFont="1" applyFill="1" applyBorder="1"/>
    <xf numFmtId="181" fontId="2" fillId="0" borderId="0" xfId="0" applyNumberFormat="1" applyFont="1"/>
    <xf numFmtId="181" fontId="14" fillId="0" borderId="0" xfId="0" quotePrefix="1" applyNumberFormat="1" applyFont="1" applyAlignment="1">
      <alignment horizontal="right"/>
    </xf>
    <xf numFmtId="182" fontId="2" fillId="0" borderId="0" xfId="0" applyNumberFormat="1" applyFont="1"/>
    <xf numFmtId="181" fontId="0" fillId="0" borderId="0" xfId="0" quotePrefix="1" applyNumberFormat="1"/>
    <xf numFmtId="181" fontId="33" fillId="0" borderId="0" xfId="0" applyNumberFormat="1" applyFont="1" applyAlignment="1">
      <alignment horizontal="left"/>
    </xf>
    <xf numFmtId="182" fontId="33" fillId="0" borderId="0" xfId="0" applyNumberFormat="1" applyFont="1" applyAlignment="1">
      <alignment horizontal="center"/>
    </xf>
    <xf numFmtId="181" fontId="33" fillId="0" borderId="0" xfId="0" applyNumberFormat="1" applyFont="1" applyAlignment="1">
      <alignment horizontal="right"/>
    </xf>
    <xf numFmtId="182" fontId="34" fillId="0" borderId="0" xfId="0" quotePrefix="1" applyNumberFormat="1" applyFont="1" applyAlignment="1">
      <alignment horizontal="left"/>
    </xf>
    <xf numFmtId="38" fontId="33" fillId="0" borderId="238" xfId="3" applyFont="1" applyFill="1" applyBorder="1" applyAlignment="1" applyProtection="1">
      <alignment horizontal="center"/>
    </xf>
    <xf numFmtId="182" fontId="33" fillId="0" borderId="238" xfId="0" applyNumberFormat="1" applyFont="1" applyBorder="1" applyAlignment="1">
      <alignment horizontal="center"/>
    </xf>
    <xf numFmtId="181" fontId="33" fillId="0" borderId="0" xfId="0" applyNumberFormat="1" applyFont="1" applyAlignment="1">
      <alignment horizontal="center"/>
    </xf>
    <xf numFmtId="176" fontId="33" fillId="0" borderId="0" xfId="0" applyNumberFormat="1" applyFont="1" applyAlignment="1">
      <alignment horizontal="right"/>
    </xf>
    <xf numFmtId="176" fontId="33" fillId="0" borderId="0" xfId="0" quotePrefix="1" applyNumberFormat="1" applyFont="1" applyAlignment="1">
      <alignment horizontal="left"/>
    </xf>
    <xf numFmtId="176" fontId="33" fillId="0" borderId="0" xfId="0" applyNumberFormat="1" applyFont="1" applyAlignment="1">
      <alignment horizontal="center"/>
    </xf>
    <xf numFmtId="37" fontId="33" fillId="0" borderId="0" xfId="0" applyFont="1" applyAlignment="1">
      <alignment horizontal="right"/>
    </xf>
    <xf numFmtId="182" fontId="33" fillId="0" borderId="0" xfId="0" applyNumberFormat="1" applyFont="1"/>
    <xf numFmtId="181" fontId="33" fillId="0" borderId="0" xfId="0" applyNumberFormat="1" applyFont="1"/>
    <xf numFmtId="176" fontId="33" fillId="4" borderId="237" xfId="0" applyNumberFormat="1" applyFont="1" applyFill="1" applyBorder="1"/>
    <xf numFmtId="176" fontId="29" fillId="0" borderId="0" xfId="0" quotePrefix="1" applyNumberFormat="1" applyFont="1" applyAlignment="1">
      <alignment horizontal="right"/>
    </xf>
    <xf numFmtId="182" fontId="33" fillId="0" borderId="0" xfId="0" quotePrefix="1" applyNumberFormat="1" applyFont="1"/>
    <xf numFmtId="37" fontId="0" fillId="0" borderId="89" xfId="0" applyBorder="1" applyAlignment="1">
      <alignment horizontal="center"/>
    </xf>
    <xf numFmtId="37" fontId="2" fillId="0" borderId="149" xfId="0" applyFont="1" applyBorder="1" applyAlignment="1">
      <alignment horizontal="center"/>
    </xf>
    <xf numFmtId="37" fontId="0" fillId="0" borderId="239" xfId="0" quotePrefix="1" applyBorder="1" applyAlignment="1">
      <alignment horizontal="left"/>
    </xf>
    <xf numFmtId="181" fontId="2" fillId="0" borderId="5" xfId="0" applyNumberFormat="1" applyFont="1" applyBorder="1"/>
    <xf numFmtId="37" fontId="2" fillId="0" borderId="90" xfId="0" applyFont="1" applyBorder="1" applyAlignment="1">
      <alignment horizontal="center"/>
    </xf>
    <xf numFmtId="37" fontId="2" fillId="0" borderId="124" xfId="0" applyFont="1" applyBorder="1" applyAlignment="1">
      <alignment horizontal="center"/>
    </xf>
    <xf numFmtId="37" fontId="2" fillId="0" borderId="157" xfId="0" applyFont="1" applyBorder="1" applyAlignment="1">
      <alignment horizontal="right"/>
    </xf>
    <xf numFmtId="181" fontId="2" fillId="0" borderId="90" xfId="0" applyNumberFormat="1" applyFont="1" applyBorder="1" applyAlignment="1">
      <alignment horizontal="center"/>
    </xf>
    <xf numFmtId="181" fontId="14" fillId="0" borderId="240" xfId="0" quotePrefix="1" applyNumberFormat="1" applyFont="1" applyBorder="1" applyAlignment="1">
      <alignment horizontal="center" shrinkToFit="1"/>
    </xf>
    <xf numFmtId="37" fontId="2" fillId="0" borderId="5" xfId="0" applyFont="1" applyBorder="1" applyAlignment="1">
      <alignment horizontal="center"/>
    </xf>
    <xf numFmtId="37" fontId="2" fillId="0" borderId="0" xfId="0" applyFont="1" applyAlignment="1">
      <alignment horizontal="right"/>
    </xf>
    <xf numFmtId="182" fontId="2" fillId="0" borderId="0" xfId="0" applyNumberFormat="1" applyFont="1" applyAlignment="1">
      <alignment horizontal="right"/>
    </xf>
    <xf numFmtId="37" fontId="0" fillId="0" borderId="86" xfId="0" applyBorder="1"/>
    <xf numFmtId="37" fontId="2" fillId="0" borderId="4" xfId="0" applyFont="1" applyBorder="1" applyAlignment="1">
      <alignment horizontal="left"/>
    </xf>
    <xf numFmtId="37" fontId="2" fillId="0" borderId="4" xfId="0" applyFont="1" applyBorder="1"/>
    <xf numFmtId="181" fontId="2" fillId="0" borderId="89" xfId="0" applyNumberFormat="1" applyFont="1" applyBorder="1" applyAlignment="1">
      <alignment horizontal="center"/>
    </xf>
    <xf numFmtId="181" fontId="2" fillId="0" borderId="241" xfId="0" applyNumberFormat="1" applyFont="1" applyBorder="1" applyAlignment="1">
      <alignment horizontal="center"/>
    </xf>
    <xf numFmtId="181" fontId="2" fillId="0" borderId="5" xfId="0" applyNumberFormat="1" applyFont="1" applyBorder="1" applyAlignment="1">
      <alignment horizontal="center"/>
    </xf>
    <xf numFmtId="37" fontId="2" fillId="0" borderId="86" xfId="0" applyFont="1" applyBorder="1"/>
    <xf numFmtId="181" fontId="2" fillId="0" borderId="242" xfId="0" applyNumberFormat="1" applyFont="1" applyBorder="1" applyAlignment="1">
      <alignment horizontal="center"/>
    </xf>
    <xf numFmtId="182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37" fontId="2" fillId="0" borderId="87" xfId="0" applyFont="1" applyBorder="1"/>
    <xf numFmtId="37" fontId="2" fillId="3" borderId="1" xfId="0" applyFont="1" applyFill="1" applyBorder="1" applyAlignment="1">
      <alignment horizontal="left"/>
    </xf>
    <xf numFmtId="37" fontId="2" fillId="3" borderId="1" xfId="0" applyFont="1" applyFill="1" applyBorder="1"/>
    <xf numFmtId="181" fontId="2" fillId="0" borderId="90" xfId="0" applyNumberFormat="1" applyFont="1" applyBorder="1"/>
    <xf numFmtId="37" fontId="2" fillId="4" borderId="240" xfId="0" applyFont="1" applyFill="1" applyBorder="1"/>
    <xf numFmtId="37" fontId="0" fillId="0" borderId="88" xfId="0" applyBorder="1"/>
    <xf numFmtId="37" fontId="2" fillId="0" borderId="11" xfId="0" applyFont="1" applyBorder="1" applyAlignment="1">
      <alignment horizontal="left"/>
    </xf>
    <xf numFmtId="37" fontId="2" fillId="0" borderId="11" xfId="0" applyFont="1" applyBorder="1"/>
    <xf numFmtId="37" fontId="2" fillId="0" borderId="47" xfId="0" applyFont="1" applyBorder="1" applyAlignment="1">
      <alignment horizontal="left"/>
    </xf>
    <xf numFmtId="37" fontId="2" fillId="0" borderId="47" xfId="0" applyFont="1" applyBorder="1"/>
    <xf numFmtId="37" fontId="2" fillId="0" borderId="243" xfId="0" applyFont="1" applyBorder="1"/>
    <xf numFmtId="37" fontId="2" fillId="0" borderId="244" xfId="0" applyFont="1" applyBorder="1"/>
    <xf numFmtId="37" fontId="2" fillId="3" borderId="157" xfId="0" applyFont="1" applyFill="1" applyBorder="1"/>
    <xf numFmtId="37" fontId="0" fillId="0" borderId="9" xfId="0" applyBorder="1"/>
    <xf numFmtId="37" fontId="0" fillId="0" borderId="11" xfId="0" applyBorder="1" applyAlignment="1">
      <alignment horizontal="left"/>
    </xf>
    <xf numFmtId="181" fontId="2" fillId="0" borderId="92" xfId="0" applyNumberFormat="1" applyFont="1" applyBorder="1"/>
    <xf numFmtId="37" fontId="2" fillId="4" borderId="245" xfId="0" applyFont="1" applyFill="1" applyBorder="1"/>
    <xf numFmtId="37" fontId="0" fillId="0" borderId="2" xfId="0" applyBorder="1"/>
    <xf numFmtId="37" fontId="2" fillId="0" borderId="150" xfId="0" applyFont="1" applyBorder="1"/>
    <xf numFmtId="181" fontId="2" fillId="0" borderId="151" xfId="0" applyNumberFormat="1" applyFont="1" applyBorder="1"/>
    <xf numFmtId="37" fontId="2" fillId="4" borderId="242" xfId="0" applyFont="1" applyFill="1" applyBorder="1"/>
    <xf numFmtId="182" fontId="0" fillId="0" borderId="0" xfId="0" applyNumberFormat="1"/>
    <xf numFmtId="37" fontId="0" fillId="0" borderId="151" xfId="0" applyBorder="1"/>
    <xf numFmtId="37" fontId="2" fillId="4" borderId="246" xfId="0" applyFont="1" applyFill="1" applyBorder="1"/>
    <xf numFmtId="37" fontId="0" fillId="0" borderId="5" xfId="0" applyBorder="1" applyAlignment="1">
      <alignment shrinkToFit="1"/>
    </xf>
    <xf numFmtId="37" fontId="0" fillId="0" borderId="47" xfId="0" applyBorder="1" applyAlignment="1">
      <alignment horizontal="left"/>
    </xf>
    <xf numFmtId="181" fontId="2" fillId="0" borderId="247" xfId="0" applyNumberFormat="1" applyFont="1" applyBorder="1" applyAlignment="1">
      <alignment horizontal="right" vertical="top"/>
    </xf>
    <xf numFmtId="37" fontId="2" fillId="0" borderId="248" xfId="0" applyFont="1" applyBorder="1" applyAlignment="1">
      <alignment horizontal="right" vertical="top"/>
    </xf>
    <xf numFmtId="37" fontId="2" fillId="0" borderId="5" xfId="0" applyFont="1" applyBorder="1"/>
    <xf numFmtId="37" fontId="0" fillId="0" borderId="4" xfId="0" applyBorder="1" applyAlignment="1">
      <alignment horizontal="left"/>
    </xf>
    <xf numFmtId="37" fontId="0" fillId="3" borderId="15" xfId="0" applyFill="1" applyBorder="1" applyAlignment="1">
      <alignment horizontal="left"/>
    </xf>
    <xf numFmtId="37" fontId="2" fillId="3" borderId="244" xfId="0" applyFont="1" applyFill="1" applyBorder="1"/>
    <xf numFmtId="181" fontId="2" fillId="0" borderId="249" xfId="0" applyNumberFormat="1" applyFont="1" applyBorder="1" applyAlignment="1">
      <alignment horizontal="right" vertical="top"/>
    </xf>
    <xf numFmtId="37" fontId="2" fillId="4" borderId="250" xfId="0" applyFont="1" applyFill="1" applyBorder="1" applyAlignment="1">
      <alignment horizontal="right" vertical="top"/>
    </xf>
    <xf numFmtId="37" fontId="0" fillId="0" borderId="6" xfId="0" applyBorder="1"/>
    <xf numFmtId="37" fontId="2" fillId="0" borderId="1" xfId="0" applyFont="1" applyBorder="1" applyAlignment="1">
      <alignment horizontal="left"/>
    </xf>
    <xf numFmtId="37" fontId="2" fillId="0" borderId="251" xfId="0" applyFont="1" applyBorder="1"/>
    <xf numFmtId="181" fontId="2" fillId="0" borderId="152" xfId="0" applyNumberFormat="1" applyFont="1" applyBorder="1"/>
    <xf numFmtId="37" fontId="2" fillId="4" borderId="252" xfId="0" applyFont="1" applyFill="1" applyBorder="1"/>
    <xf numFmtId="0" fontId="22" fillId="0" borderId="0" xfId="6" applyAlignment="1">
      <alignment horizontal="left"/>
    </xf>
    <xf numFmtId="0" fontId="22" fillId="0" borderId="0" xfId="6" applyBorder="1" applyAlignment="1">
      <alignment horizontal="left"/>
    </xf>
    <xf numFmtId="0" fontId="22" fillId="0" borderId="0" xfId="6" applyBorder="1"/>
    <xf numFmtId="37" fontId="6" fillId="2" borderId="226" xfId="0" applyFont="1" applyFill="1" applyBorder="1" applyAlignment="1">
      <alignment horizontal="left" vertical="center"/>
    </xf>
    <xf numFmtId="0" fontId="22" fillId="0" borderId="236" xfId="6" applyBorder="1"/>
    <xf numFmtId="37" fontId="15" fillId="2" borderId="236" xfId="0" applyFont="1" applyFill="1" applyBorder="1" applyAlignment="1">
      <alignment horizontal="left" vertical="center"/>
    </xf>
    <xf numFmtId="0" fontId="22" fillId="0" borderId="236" xfId="6" applyBorder="1" applyAlignment="1">
      <alignment horizontal="left"/>
    </xf>
    <xf numFmtId="37" fontId="6" fillId="2" borderId="255" xfId="0" applyFont="1" applyFill="1" applyBorder="1" applyAlignment="1">
      <alignment horizontal="left" vertical="center"/>
    </xf>
    <xf numFmtId="0" fontId="22" fillId="0" borderId="141" xfId="6" applyBorder="1"/>
    <xf numFmtId="0" fontId="22" fillId="0" borderId="141" xfId="6" applyBorder="1" applyAlignment="1">
      <alignment horizontal="left"/>
    </xf>
    <xf numFmtId="37" fontId="6" fillId="2" borderId="98" xfId="0" applyFont="1" applyFill="1" applyBorder="1" applyAlignment="1">
      <alignment horizontal="left" vertical="center"/>
    </xf>
    <xf numFmtId="0" fontId="22" fillId="0" borderId="256" xfId="6" applyBorder="1" applyAlignment="1">
      <alignment horizontal="center" vertical="center"/>
    </xf>
    <xf numFmtId="0" fontId="22" fillId="0" borderId="231" xfId="6" applyBorder="1"/>
    <xf numFmtId="0" fontId="22" fillId="0" borderId="221" xfId="6" applyBorder="1" applyAlignment="1">
      <alignment horizontal="center" vertical="center"/>
    </xf>
    <xf numFmtId="0" fontId="22" fillId="0" borderId="102" xfId="6" applyBorder="1" applyAlignment="1">
      <alignment horizontal="center" vertical="center"/>
    </xf>
    <xf numFmtId="180" fontId="30" fillId="0" borderId="102" xfId="6" applyNumberFormat="1" applyFont="1" applyBorder="1" applyAlignment="1">
      <alignment horizontal="center" vertical="center"/>
    </xf>
    <xf numFmtId="0" fontId="22" fillId="0" borderId="102" xfId="6" applyBorder="1" applyAlignment="1">
      <alignment vertical="center"/>
    </xf>
    <xf numFmtId="0" fontId="30" fillId="0" borderId="102" xfId="6" applyFont="1" applyBorder="1" applyAlignment="1">
      <alignment horizontal="center" vertical="center"/>
    </xf>
    <xf numFmtId="176" fontId="22" fillId="0" borderId="102" xfId="6" applyNumberFormat="1" applyBorder="1" applyAlignment="1">
      <alignment vertical="center"/>
    </xf>
    <xf numFmtId="176" fontId="30" fillId="0" borderId="102" xfId="6" applyNumberFormat="1" applyFont="1" applyBorder="1" applyAlignment="1">
      <alignment horizontal="center" vertical="center"/>
    </xf>
    <xf numFmtId="176" fontId="22" fillId="0" borderId="102" xfId="6" applyNumberFormat="1" applyBorder="1" applyAlignment="1">
      <alignment horizontal="center" vertical="center"/>
    </xf>
    <xf numFmtId="0" fontId="22" fillId="0" borderId="257" xfId="6" applyBorder="1"/>
    <xf numFmtId="0" fontId="22" fillId="0" borderId="225" xfId="6" applyBorder="1" applyAlignment="1">
      <alignment horizontal="center" vertical="center"/>
    </xf>
    <xf numFmtId="0" fontId="22" fillId="0" borderId="105" xfId="6" applyBorder="1" applyAlignment="1">
      <alignment vertical="center"/>
    </xf>
    <xf numFmtId="0" fontId="30" fillId="0" borderId="105" xfId="6" applyFont="1" applyBorder="1" applyAlignment="1">
      <alignment horizontal="center" vertical="center"/>
    </xf>
    <xf numFmtId="176" fontId="22" fillId="0" borderId="105" xfId="6" applyNumberFormat="1" applyBorder="1" applyAlignment="1">
      <alignment vertical="center"/>
    </xf>
    <xf numFmtId="176" fontId="30" fillId="0" borderId="105" xfId="6" applyNumberFormat="1" applyFont="1" applyBorder="1" applyAlignment="1">
      <alignment horizontal="center" vertical="center"/>
    </xf>
    <xf numFmtId="176" fontId="22" fillId="0" borderId="105" xfId="6" applyNumberFormat="1" applyBorder="1" applyAlignment="1">
      <alignment horizontal="center" vertical="center"/>
    </xf>
    <xf numFmtId="0" fontId="22" fillId="0" borderId="258" xfId="6" applyBorder="1"/>
    <xf numFmtId="0" fontId="22" fillId="5" borderId="77" xfId="6" applyFill="1" applyBorder="1" applyAlignment="1">
      <alignment horizontal="right"/>
    </xf>
    <xf numFmtId="0" fontId="22" fillId="5" borderId="77" xfId="6" applyFill="1" applyBorder="1" applyAlignment="1"/>
    <xf numFmtId="37" fontId="15" fillId="2" borderId="130" xfId="0" applyFont="1" applyFill="1" applyBorder="1" applyAlignment="1">
      <alignment horizontal="center" vertical="center"/>
    </xf>
    <xf numFmtId="37" fontId="15" fillId="2" borderId="131" xfId="0" applyFont="1" applyFill="1" applyBorder="1" applyAlignment="1">
      <alignment horizontal="center" vertical="center"/>
    </xf>
    <xf numFmtId="176" fontId="0" fillId="2" borderId="259" xfId="0" applyNumberFormat="1" applyFont="1" applyFill="1" applyBorder="1" applyAlignment="1">
      <alignment horizontal="right" vertical="center" shrinkToFit="1"/>
    </xf>
    <xf numFmtId="176" fontId="0" fillId="2" borderId="260" xfId="0" applyNumberFormat="1" applyFont="1" applyFill="1" applyBorder="1" applyAlignment="1">
      <alignment horizontal="right" vertical="center" shrinkToFit="1"/>
    </xf>
    <xf numFmtId="176" fontId="0" fillId="2" borderId="261" xfId="0" applyNumberFormat="1" applyFont="1" applyFill="1" applyBorder="1" applyAlignment="1">
      <alignment horizontal="right" vertical="center" shrinkToFit="1"/>
    </xf>
    <xf numFmtId="37" fontId="16" fillId="2" borderId="262" xfId="0" quotePrefix="1" applyFont="1" applyFill="1" applyBorder="1" applyAlignment="1">
      <alignment vertical="center" wrapText="1"/>
    </xf>
    <xf numFmtId="37" fontId="16" fillId="0" borderId="150" xfId="0" applyFont="1" applyBorder="1" applyAlignment="1" applyProtection="1">
      <alignment horizontal="center" vertical="center"/>
    </xf>
    <xf numFmtId="37" fontId="16" fillId="0" borderId="79" xfId="0" applyFont="1" applyBorder="1" applyAlignment="1" applyProtection="1">
      <alignment horizontal="center" vertical="center"/>
    </xf>
    <xf numFmtId="37" fontId="16" fillId="0" borderId="15" xfId="0" applyFont="1" applyBorder="1" applyAlignment="1" applyProtection="1">
      <alignment horizontal="center" vertical="center"/>
    </xf>
    <xf numFmtId="37" fontId="0" fillId="0" borderId="0" xfId="0" quotePrefix="1" applyFont="1" applyBorder="1" applyAlignment="1" applyProtection="1">
      <alignment horizontal="center" vertical="center"/>
    </xf>
    <xf numFmtId="37" fontId="0" fillId="0" borderId="0" xfId="0" applyFont="1" applyBorder="1" applyAlignment="1" applyProtection="1">
      <alignment horizontal="center" vertical="center"/>
    </xf>
    <xf numFmtId="37" fontId="0" fillId="0" borderId="53" xfId="0" applyFont="1" applyBorder="1" applyAlignment="1" applyProtection="1">
      <alignment horizontal="center" vertical="center"/>
    </xf>
    <xf numFmtId="37" fontId="16" fillId="0" borderId="142" xfId="0" applyFont="1" applyBorder="1" applyAlignment="1" applyProtection="1">
      <alignment horizontal="center" vertical="center"/>
    </xf>
    <xf numFmtId="37" fontId="16" fillId="0" borderId="93" xfId="0" applyFont="1" applyFill="1" applyBorder="1" applyAlignment="1" applyProtection="1">
      <alignment horizontal="center" vertical="center"/>
    </xf>
    <xf numFmtId="37" fontId="16" fillId="0" borderId="125" xfId="0" applyFont="1" applyBorder="1" applyAlignment="1" applyProtection="1">
      <alignment horizontal="center" vertical="center"/>
    </xf>
    <xf numFmtId="37" fontId="16" fillId="0" borderId="93" xfId="0" applyFont="1" applyBorder="1" applyAlignment="1" applyProtection="1">
      <alignment horizontal="center" vertical="center"/>
    </xf>
    <xf numFmtId="176" fontId="0" fillId="0" borderId="57" xfId="0" applyNumberFormat="1" applyFont="1" applyFill="1" applyBorder="1" applyAlignment="1" applyProtection="1">
      <alignment horizontal="right" vertical="center" shrinkToFit="1"/>
    </xf>
    <xf numFmtId="176" fontId="0" fillId="0" borderId="186" xfId="0" applyNumberFormat="1" applyFont="1" applyFill="1" applyBorder="1" applyAlignment="1" applyProtection="1">
      <alignment horizontal="right" vertical="center" shrinkToFit="1"/>
    </xf>
    <xf numFmtId="176" fontId="0" fillId="0" borderId="183" xfId="0" applyNumberFormat="1" applyFont="1" applyFill="1" applyBorder="1" applyAlignment="1" applyProtection="1">
      <alignment horizontal="right" vertical="center" shrinkToFit="1"/>
    </xf>
    <xf numFmtId="176" fontId="0" fillId="0" borderId="123" xfId="0" applyNumberFormat="1" applyFont="1" applyFill="1" applyBorder="1" applyAlignment="1" applyProtection="1">
      <alignment horizontal="right" vertical="center" shrinkToFit="1"/>
    </xf>
    <xf numFmtId="176" fontId="0" fillId="0" borderId="149" xfId="0" applyNumberFormat="1" applyFont="1" applyFill="1" applyBorder="1" applyAlignment="1" applyProtection="1">
      <alignment horizontal="right" vertical="center" shrinkToFit="1"/>
    </xf>
    <xf numFmtId="176" fontId="0" fillId="0" borderId="144" xfId="0" applyNumberFormat="1" applyFont="1" applyFill="1" applyBorder="1" applyAlignment="1" applyProtection="1">
      <alignment horizontal="right" vertical="center" shrinkToFit="1"/>
    </xf>
    <xf numFmtId="176" fontId="0" fillId="0" borderId="11" xfId="0" applyNumberFormat="1" applyFont="1" applyFill="1" applyBorder="1" applyAlignment="1" applyProtection="1">
      <alignment horizontal="right" vertical="center" shrinkToFit="1"/>
    </xf>
    <xf numFmtId="176" fontId="0" fillId="0" borderId="9" xfId="0" applyNumberFormat="1" applyFont="1" applyFill="1" applyBorder="1" applyAlignment="1" applyProtection="1">
      <alignment horizontal="right" vertical="center" shrinkToFit="1"/>
    </xf>
    <xf numFmtId="10" fontId="0" fillId="0" borderId="11" xfId="0" applyNumberFormat="1" applyFont="1" applyFill="1" applyBorder="1" applyAlignment="1" applyProtection="1">
      <alignment horizontal="right" vertical="center" shrinkToFit="1"/>
    </xf>
    <xf numFmtId="176" fontId="0" fillId="0" borderId="4" xfId="0" applyNumberFormat="1" applyFont="1" applyFill="1" applyBorder="1" applyAlignment="1" applyProtection="1">
      <alignment horizontal="right" vertical="center" shrinkToFit="1"/>
    </xf>
    <xf numFmtId="10" fontId="0" fillId="0" borderId="4" xfId="0" applyNumberFormat="1" applyFont="1" applyFill="1" applyBorder="1" applyAlignment="1" applyProtection="1">
      <alignment horizontal="right" vertical="center" shrinkToFit="1"/>
    </xf>
    <xf numFmtId="176" fontId="0" fillId="0" borderId="185" xfId="0" applyNumberFormat="1" applyFont="1" applyFill="1" applyBorder="1" applyAlignment="1" applyProtection="1">
      <alignment horizontal="right" vertical="center" shrinkToFit="1"/>
    </xf>
    <xf numFmtId="176" fontId="0" fillId="0" borderId="160" xfId="0" applyNumberFormat="1" applyFont="1" applyFill="1" applyBorder="1" applyAlignment="1" applyProtection="1">
      <alignment horizontal="right" vertical="center" shrinkToFit="1"/>
    </xf>
    <xf numFmtId="176" fontId="0" fillId="0" borderId="50" xfId="0" applyNumberFormat="1" applyFont="1" applyFill="1" applyBorder="1" applyAlignment="1" applyProtection="1">
      <alignment horizontal="right" vertical="center" shrinkToFit="1"/>
    </xf>
    <xf numFmtId="176" fontId="0" fillId="0" borderId="179" xfId="0" applyNumberFormat="1" applyFont="1" applyFill="1" applyBorder="1" applyAlignment="1" applyProtection="1">
      <alignment horizontal="right" vertical="center" shrinkToFit="1"/>
    </xf>
    <xf numFmtId="176" fontId="0" fillId="0" borderId="1" xfId="0" applyNumberFormat="1" applyFont="1" applyFill="1" applyBorder="1" applyAlignment="1" applyProtection="1">
      <alignment horizontal="right" vertical="center" shrinkToFit="1"/>
    </xf>
    <xf numFmtId="10" fontId="0" fillId="0" borderId="1" xfId="0" applyNumberFormat="1" applyFont="1" applyFill="1" applyBorder="1" applyAlignment="1" applyProtection="1">
      <alignment horizontal="right" vertical="center" shrinkToFit="1"/>
    </xf>
    <xf numFmtId="176" fontId="0" fillId="0" borderId="134" xfId="0" applyNumberFormat="1" applyFont="1" applyFill="1" applyBorder="1" applyAlignment="1" applyProtection="1">
      <alignment horizontal="right" vertical="center" shrinkToFit="1"/>
    </xf>
    <xf numFmtId="176" fontId="0" fillId="0" borderId="135" xfId="0" applyNumberFormat="1" applyFont="1" applyFill="1" applyBorder="1" applyAlignment="1" applyProtection="1">
      <alignment horizontal="right" vertical="center" shrinkToFit="1"/>
    </xf>
    <xf numFmtId="176" fontId="0" fillId="0" borderId="15" xfId="0" applyNumberFormat="1" applyFont="1" applyFill="1" applyBorder="1" applyAlignment="1" applyProtection="1">
      <alignment horizontal="right" vertical="center" shrinkToFit="1"/>
    </xf>
    <xf numFmtId="176" fontId="0" fillId="0" borderId="18" xfId="0" applyNumberFormat="1" applyFont="1" applyFill="1" applyBorder="1" applyAlignment="1" applyProtection="1">
      <alignment horizontal="right" vertical="center" shrinkToFit="1"/>
    </xf>
    <xf numFmtId="176" fontId="0" fillId="0" borderId="19" xfId="0" applyNumberFormat="1" applyFont="1" applyFill="1" applyBorder="1" applyAlignment="1" applyProtection="1">
      <alignment horizontal="right" vertical="center" shrinkToFit="1"/>
    </xf>
    <xf numFmtId="176" fontId="0" fillId="0" borderId="52" xfId="0" applyNumberFormat="1" applyFont="1" applyFill="1" applyBorder="1" applyAlignment="1" applyProtection="1">
      <alignment horizontal="right" vertical="center" shrinkToFit="1"/>
    </xf>
    <xf numFmtId="176" fontId="0" fillId="0" borderId="121" xfId="0" applyNumberFormat="1" applyFont="1" applyFill="1" applyBorder="1" applyAlignment="1" applyProtection="1">
      <alignment horizontal="right" vertical="center" shrinkToFit="1"/>
    </xf>
    <xf numFmtId="176" fontId="0" fillId="0" borderId="122" xfId="0" applyNumberFormat="1" applyFont="1" applyFill="1" applyBorder="1" applyAlignment="1" applyProtection="1">
      <alignment horizontal="right" vertical="center" shrinkToFit="1"/>
    </xf>
    <xf numFmtId="176" fontId="0" fillId="0" borderId="13" xfId="0" applyNumberFormat="1" applyFont="1" applyFill="1" applyBorder="1" applyAlignment="1" applyProtection="1">
      <alignment horizontal="right" vertical="center" shrinkToFit="1"/>
    </xf>
    <xf numFmtId="10" fontId="0" fillId="0" borderId="15" xfId="0" applyNumberFormat="1" applyFont="1" applyFill="1" applyBorder="1" applyAlignment="1" applyProtection="1">
      <alignment horizontal="right" vertical="center" shrinkToFit="1"/>
    </xf>
    <xf numFmtId="176" fontId="0" fillId="0" borderId="34" xfId="0" applyNumberFormat="1" applyFont="1" applyFill="1" applyBorder="1" applyAlignment="1" applyProtection="1">
      <alignment horizontal="right" vertical="center" shrinkToFit="1"/>
    </xf>
    <xf numFmtId="176" fontId="0" fillId="0" borderId="35" xfId="0" applyNumberFormat="1" applyFont="1" applyFill="1" applyBorder="1" applyAlignment="1" applyProtection="1">
      <alignment horizontal="right" vertical="center" shrinkToFit="1"/>
    </xf>
    <xf numFmtId="10" fontId="0" fillId="0" borderId="36" xfId="0" applyNumberFormat="1" applyFont="1" applyFill="1" applyBorder="1" applyAlignment="1" applyProtection="1">
      <alignment horizontal="right" vertical="center" shrinkToFit="1"/>
    </xf>
    <xf numFmtId="176" fontId="0" fillId="0" borderId="187" xfId="0" applyNumberFormat="1" applyFont="1" applyFill="1" applyBorder="1" applyAlignment="1" applyProtection="1">
      <alignment horizontal="right" vertical="center" shrinkToFit="1"/>
    </xf>
    <xf numFmtId="176" fontId="0" fillId="0" borderId="163" xfId="0" applyNumberFormat="1" applyFont="1" applyFill="1" applyBorder="1" applyAlignment="1" applyProtection="1">
      <alignment horizontal="right" vertical="center" shrinkToFit="1"/>
    </xf>
    <xf numFmtId="176" fontId="0" fillId="0" borderId="113" xfId="0" applyNumberFormat="1" applyFont="1" applyFill="1" applyBorder="1" applyAlignment="1" applyProtection="1">
      <alignment horizontal="right" vertical="center" shrinkToFit="1"/>
    </xf>
    <xf numFmtId="176" fontId="0" fillId="0" borderId="153" xfId="0" applyNumberFormat="1" applyFont="1" applyFill="1" applyBorder="1" applyAlignment="1" applyProtection="1">
      <alignment horizontal="right" vertical="center" shrinkToFit="1"/>
    </xf>
    <xf numFmtId="176" fontId="0" fillId="0" borderId="188" xfId="0" applyNumberFormat="1" applyFont="1" applyFill="1" applyBorder="1" applyAlignment="1" applyProtection="1">
      <alignment horizontal="right" vertical="center" shrinkToFit="1"/>
    </xf>
    <xf numFmtId="176" fontId="0" fillId="0" borderId="39" xfId="0" applyNumberFormat="1" applyFont="1" applyFill="1" applyBorder="1" applyAlignment="1" applyProtection="1">
      <alignment horizontal="right" vertical="center" shrinkToFit="1"/>
    </xf>
    <xf numFmtId="10" fontId="0" fillId="0" borderId="39" xfId="0" applyNumberFormat="1" applyFont="1" applyFill="1" applyBorder="1" applyAlignment="1" applyProtection="1">
      <alignment horizontal="right" vertical="center" shrinkToFit="1"/>
    </xf>
    <xf numFmtId="176" fontId="0" fillId="0" borderId="189" xfId="0" applyNumberFormat="1" applyFont="1" applyFill="1" applyBorder="1" applyAlignment="1" applyProtection="1">
      <alignment horizontal="right" vertical="center" shrinkToFit="1"/>
    </xf>
    <xf numFmtId="176" fontId="0" fillId="0" borderId="164" xfId="0" applyNumberFormat="1" applyFont="1" applyFill="1" applyBorder="1" applyAlignment="1" applyProtection="1">
      <alignment horizontal="right" vertical="center" shrinkToFit="1"/>
    </xf>
    <xf numFmtId="176" fontId="0" fillId="0" borderId="115" xfId="0" applyNumberFormat="1" applyFont="1" applyFill="1" applyBorder="1" applyAlignment="1" applyProtection="1">
      <alignment horizontal="right" vertical="center" shrinkToFit="1"/>
    </xf>
    <xf numFmtId="176" fontId="0" fillId="0" borderId="154" xfId="0" applyNumberFormat="1" applyFont="1" applyFill="1" applyBorder="1" applyAlignment="1" applyProtection="1">
      <alignment horizontal="right" vertical="center" shrinkToFit="1"/>
    </xf>
    <xf numFmtId="176" fontId="0" fillId="0" borderId="190" xfId="0" applyNumberFormat="1" applyFont="1" applyFill="1" applyBorder="1" applyAlignment="1" applyProtection="1">
      <alignment horizontal="right" vertical="center" shrinkToFit="1"/>
    </xf>
    <xf numFmtId="176" fontId="0" fillId="0" borderId="42" xfId="0" applyNumberFormat="1" applyFont="1" applyFill="1" applyBorder="1" applyAlignment="1" applyProtection="1">
      <alignment horizontal="right" vertical="center" shrinkToFit="1"/>
    </xf>
    <xf numFmtId="176" fontId="0" fillId="0" borderId="44" xfId="0" applyNumberFormat="1" applyFont="1" applyFill="1" applyBorder="1" applyAlignment="1" applyProtection="1">
      <alignment horizontal="right" vertical="center"/>
    </xf>
    <xf numFmtId="176" fontId="0" fillId="0" borderId="62" xfId="0" applyNumberFormat="1" applyFont="1" applyFill="1" applyBorder="1" applyAlignment="1" applyProtection="1">
      <alignment horizontal="right" vertical="center"/>
    </xf>
    <xf numFmtId="176" fontId="0" fillId="0" borderId="191" xfId="0" applyNumberFormat="1" applyFont="1" applyFill="1" applyBorder="1" applyAlignment="1" applyProtection="1">
      <alignment horizontal="right" vertical="center"/>
    </xf>
    <xf numFmtId="176" fontId="0" fillId="0" borderId="184" xfId="0" applyNumberFormat="1" applyFont="1" applyFill="1" applyBorder="1" applyAlignment="1" applyProtection="1">
      <alignment horizontal="right" vertical="center"/>
    </xf>
    <xf numFmtId="176" fontId="0" fillId="0" borderId="133" xfId="0" applyNumberFormat="1" applyFont="1" applyFill="1" applyBorder="1" applyAlignment="1" applyProtection="1">
      <alignment horizontal="right" vertical="center"/>
    </xf>
    <xf numFmtId="176" fontId="0" fillId="0" borderId="182" xfId="0" applyNumberFormat="1" applyFont="1" applyFill="1" applyBorder="1" applyAlignment="1" applyProtection="1">
      <alignment horizontal="right" vertical="center"/>
    </xf>
    <xf numFmtId="176" fontId="0" fillId="0" borderId="192" xfId="0" applyNumberFormat="1" applyFont="1" applyFill="1" applyBorder="1" applyAlignment="1" applyProtection="1">
      <alignment horizontal="right" vertical="center"/>
    </xf>
    <xf numFmtId="176" fontId="0" fillId="0" borderId="168" xfId="0" applyNumberFormat="1" applyFont="1" applyFill="1" applyBorder="1" applyAlignment="1" applyProtection="1">
      <alignment horizontal="right" vertical="center"/>
    </xf>
    <xf numFmtId="176" fontId="0" fillId="0" borderId="45" xfId="0" applyNumberFormat="1" applyFont="1" applyFill="1" applyBorder="1" applyAlignment="1" applyProtection="1">
      <alignment horizontal="right" vertical="center"/>
    </xf>
    <xf numFmtId="176" fontId="0" fillId="0" borderId="43" xfId="0" applyNumberFormat="1" applyFont="1" applyFill="1" applyBorder="1" applyAlignment="1" applyProtection="1">
      <alignment horizontal="right" vertical="center"/>
    </xf>
    <xf numFmtId="176" fontId="0" fillId="0" borderId="46" xfId="0" applyNumberFormat="1" applyFont="1" applyFill="1" applyBorder="1" applyAlignment="1" applyProtection="1">
      <alignment horizontal="right" vertical="center"/>
    </xf>
    <xf numFmtId="10" fontId="0" fillId="0" borderId="45" xfId="0" applyNumberFormat="1" applyFont="1" applyFill="1" applyBorder="1" applyAlignment="1" applyProtection="1">
      <alignment horizontal="right" vertical="center"/>
    </xf>
    <xf numFmtId="176" fontId="0" fillId="0" borderId="63" xfId="0" applyNumberFormat="1" applyFont="1" applyFill="1" applyBorder="1" applyAlignment="1" applyProtection="1">
      <alignment horizontal="right" vertical="center"/>
    </xf>
    <xf numFmtId="176" fontId="0" fillId="0" borderId="26" xfId="0" applyNumberFormat="1" applyFont="1" applyFill="1" applyBorder="1" applyAlignment="1" applyProtection="1">
      <alignment horizontal="right" vertical="center"/>
    </xf>
    <xf numFmtId="176" fontId="0" fillId="0" borderId="136" xfId="0" applyNumberFormat="1" applyFont="1" applyFill="1" applyBorder="1" applyAlignment="1" applyProtection="1">
      <alignment horizontal="right" vertical="center"/>
    </xf>
    <xf numFmtId="176" fontId="0" fillId="0" borderId="30" xfId="0" applyNumberFormat="1" applyFont="1" applyFill="1" applyBorder="1" applyAlignment="1" applyProtection="1">
      <alignment horizontal="right" vertical="center"/>
    </xf>
    <xf numFmtId="176" fontId="0" fillId="0" borderId="47" xfId="0" applyNumberFormat="1" applyFont="1" applyFill="1" applyBorder="1" applyAlignment="1" applyProtection="1">
      <alignment horizontal="right" vertical="center"/>
    </xf>
    <xf numFmtId="10" fontId="0" fillId="0" borderId="4" xfId="0" applyNumberFormat="1" applyFont="1" applyFill="1" applyBorder="1" applyAlignment="1" applyProtection="1">
      <alignment horizontal="right" vertical="center"/>
    </xf>
    <xf numFmtId="10" fontId="0" fillId="0" borderId="48" xfId="0" applyNumberFormat="1" applyFont="1" applyFill="1" applyBorder="1" applyAlignment="1" applyProtection="1">
      <alignment horizontal="right" vertical="center"/>
    </xf>
    <xf numFmtId="176" fontId="0" fillId="0" borderId="58" xfId="0" applyNumberFormat="1" applyFont="1" applyFill="1" applyBorder="1" applyAlignment="1" applyProtection="1">
      <alignment horizontal="right" vertical="center"/>
    </xf>
    <xf numFmtId="176" fontId="0" fillId="0" borderId="135" xfId="0" applyNumberFormat="1" applyFont="1" applyFill="1" applyBorder="1" applyAlignment="1" applyProtection="1">
      <alignment horizontal="right" vertical="center"/>
    </xf>
    <xf numFmtId="176" fontId="0" fillId="0" borderId="49" xfId="0" applyNumberFormat="1" applyFont="1" applyFill="1" applyBorder="1" applyAlignment="1" applyProtection="1">
      <alignment horizontal="right" vertical="center"/>
    </xf>
    <xf numFmtId="176" fontId="0" fillId="0" borderId="193" xfId="0" applyNumberFormat="1" applyFont="1" applyFill="1" applyBorder="1" applyAlignment="1" applyProtection="1">
      <alignment horizontal="right" vertical="center"/>
    </xf>
    <xf numFmtId="176" fontId="0" fillId="0" borderId="195" xfId="0" applyNumberFormat="1" applyFont="1" applyFill="1" applyBorder="1" applyAlignment="1" applyProtection="1">
      <alignment horizontal="right" vertical="center"/>
    </xf>
    <xf numFmtId="176" fontId="0" fillId="0" borderId="8" xfId="0" applyNumberFormat="1" applyFont="1" applyFill="1" applyBorder="1" applyAlignment="1" applyProtection="1">
      <alignment horizontal="right" vertical="center"/>
    </xf>
    <xf numFmtId="10" fontId="0" fillId="0" borderId="50" xfId="0" applyNumberFormat="1" applyFont="1" applyFill="1" applyBorder="1" applyAlignment="1" applyProtection="1">
      <alignment horizontal="right" vertical="center"/>
    </xf>
    <xf numFmtId="176" fontId="0" fillId="0" borderId="59" xfId="0" applyNumberFormat="1" applyFont="1" applyFill="1" applyBorder="1" applyAlignment="1" applyProtection="1">
      <alignment horizontal="right" vertical="center" shrinkToFit="1"/>
    </xf>
    <xf numFmtId="176" fontId="0" fillId="0" borderId="20" xfId="0" applyNumberFormat="1" applyFont="1" applyFill="1" applyBorder="1" applyAlignment="1" applyProtection="1">
      <alignment horizontal="right" vertical="center" shrinkToFit="1"/>
    </xf>
    <xf numFmtId="176" fontId="0" fillId="0" borderId="21" xfId="0" applyNumberFormat="1" applyFont="1" applyFill="1" applyBorder="1" applyAlignment="1" applyProtection="1">
      <alignment horizontal="right" vertical="center" shrinkToFit="1"/>
    </xf>
    <xf numFmtId="10" fontId="0" fillId="0" borderId="22" xfId="0" applyNumberFormat="1" applyFont="1" applyFill="1" applyBorder="1" applyAlignment="1" applyProtection="1">
      <alignment horizontal="right" vertical="center" shrinkToFit="1"/>
    </xf>
    <xf numFmtId="176" fontId="0" fillId="0" borderId="61" xfId="0" applyNumberFormat="1" applyFont="1" applyFill="1" applyBorder="1" applyAlignment="1" applyProtection="1">
      <alignment horizontal="right" vertical="center" shrinkToFit="1"/>
    </xf>
    <xf numFmtId="10" fontId="0" fillId="0" borderId="42" xfId="0" applyNumberFormat="1" applyFont="1" applyFill="1" applyBorder="1" applyAlignment="1" applyProtection="1">
      <alignment horizontal="right" vertical="center" shrinkToFit="1"/>
    </xf>
    <xf numFmtId="37" fontId="14" fillId="0" borderId="0" xfId="0" applyFont="1" applyFill="1" applyAlignment="1">
      <alignment vertical="center"/>
    </xf>
    <xf numFmtId="37" fontId="8" fillId="0" borderId="0" xfId="0" applyFont="1" applyFill="1" applyAlignment="1" applyProtection="1">
      <alignment horizontal="right" vertical="center"/>
    </xf>
    <xf numFmtId="37" fontId="11" fillId="0" borderId="0" xfId="0" applyFont="1" applyFill="1" applyAlignment="1">
      <alignment vertical="center"/>
    </xf>
    <xf numFmtId="37" fontId="6" fillId="0" borderId="0" xfId="0" applyFont="1" applyFill="1" applyAlignment="1">
      <alignment vertical="center"/>
    </xf>
    <xf numFmtId="37" fontId="16" fillId="0" borderId="78" xfId="0" applyFont="1" applyFill="1" applyBorder="1" applyAlignment="1">
      <alignment horizontal="center" vertical="center"/>
    </xf>
    <xf numFmtId="37" fontId="16" fillId="0" borderId="94" xfId="0" applyFont="1" applyFill="1" applyBorder="1" applyAlignment="1">
      <alignment horizontal="center" vertical="center"/>
    </xf>
    <xf numFmtId="37" fontId="16" fillId="0" borderId="77" xfId="0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/>
    </xf>
    <xf numFmtId="37" fontId="6" fillId="0" borderId="77" xfId="0" applyFont="1" applyFill="1" applyBorder="1" applyAlignment="1">
      <alignment horizontal="left" vertical="center"/>
    </xf>
    <xf numFmtId="176" fontId="9" fillId="0" borderId="78" xfId="0" applyNumberFormat="1" applyFont="1" applyFill="1" applyBorder="1" applyAlignment="1">
      <alignment horizontal="right" vertical="center" shrinkToFit="1"/>
    </xf>
    <xf numFmtId="176" fontId="9" fillId="0" borderId="77" xfId="0" applyNumberFormat="1" applyFont="1" applyFill="1" applyBorder="1" applyAlignment="1">
      <alignment horizontal="right" vertical="center" shrinkToFit="1"/>
    </xf>
    <xf numFmtId="176" fontId="9" fillId="0" borderId="94" xfId="0" applyNumberFormat="1" applyFont="1" applyFill="1" applyBorder="1" applyAlignment="1">
      <alignment horizontal="right" vertical="center" shrinkToFit="1"/>
    </xf>
    <xf numFmtId="176" fontId="9" fillId="0" borderId="83" xfId="0" applyNumberFormat="1" applyFont="1" applyFill="1" applyBorder="1" applyAlignment="1">
      <alignment vertical="center" shrinkToFit="1"/>
    </xf>
    <xf numFmtId="176" fontId="9" fillId="0" borderId="76" xfId="0" applyNumberFormat="1" applyFont="1" applyFill="1" applyBorder="1" applyAlignment="1">
      <alignment vertical="center" shrinkToFit="1"/>
    </xf>
    <xf numFmtId="10" fontId="9" fillId="0" borderId="83" xfId="5" applyNumberFormat="1" applyFont="1" applyFill="1" applyBorder="1" applyAlignment="1">
      <alignment horizontal="right" vertical="center" shrinkToFit="1"/>
    </xf>
    <xf numFmtId="37" fontId="6" fillId="0" borderId="78" xfId="0" applyFont="1" applyFill="1" applyBorder="1" applyAlignment="1">
      <alignment horizontal="left" vertical="center"/>
    </xf>
    <xf numFmtId="176" fontId="9" fillId="0" borderId="77" xfId="0" applyNumberFormat="1" applyFont="1" applyFill="1" applyBorder="1" applyAlignment="1">
      <alignment vertical="center" shrinkToFit="1"/>
    </xf>
    <xf numFmtId="10" fontId="9" fillId="0" borderId="77" xfId="0" applyNumberFormat="1" applyFont="1" applyFill="1" applyBorder="1" applyAlignment="1">
      <alignment horizontal="right" vertical="center" shrinkToFit="1"/>
    </xf>
    <xf numFmtId="37" fontId="6" fillId="0" borderId="79" xfId="0" applyFont="1" applyFill="1" applyBorder="1" applyAlignment="1">
      <alignment horizontal="left" vertical="center"/>
    </xf>
    <xf numFmtId="176" fontId="9" fillId="0" borderId="95" xfId="0" applyNumberFormat="1" applyFont="1" applyFill="1" applyBorder="1" applyAlignment="1">
      <alignment horizontal="right" vertical="center" shrinkToFit="1"/>
    </xf>
    <xf numFmtId="176" fontId="9" fillId="0" borderId="79" xfId="0" applyNumberFormat="1" applyFont="1" applyFill="1" applyBorder="1" applyAlignment="1">
      <alignment horizontal="right" vertical="center" shrinkToFit="1"/>
    </xf>
    <xf numFmtId="176" fontId="9" fillId="0" borderId="96" xfId="0" applyNumberFormat="1" applyFont="1" applyFill="1" applyBorder="1" applyAlignment="1">
      <alignment horizontal="right" vertical="center" shrinkToFit="1"/>
    </xf>
    <xf numFmtId="176" fontId="9" fillId="0" borderId="79" xfId="0" applyNumberFormat="1" applyFont="1" applyFill="1" applyBorder="1" applyAlignment="1">
      <alignment vertical="center" shrinkToFit="1"/>
    </xf>
    <xf numFmtId="10" fontId="9" fillId="0" borderId="79" xfId="0" applyNumberFormat="1" applyFont="1" applyFill="1" applyBorder="1" applyAlignment="1">
      <alignment horizontal="right" vertical="center" shrinkToFit="1"/>
    </xf>
    <xf numFmtId="176" fontId="17" fillId="0" borderId="59" xfId="0" applyNumberFormat="1" applyFont="1" applyFill="1" applyBorder="1" applyAlignment="1">
      <alignment horizontal="right" vertical="center" shrinkToFit="1"/>
    </xf>
    <xf numFmtId="176" fontId="17" fillId="0" borderId="97" xfId="0" applyNumberFormat="1" applyFont="1" applyFill="1" applyBorder="1" applyAlignment="1">
      <alignment horizontal="right" vertical="center" shrinkToFit="1"/>
    </xf>
    <xf numFmtId="176" fontId="17" fillId="0" borderId="17" xfId="0" applyNumberFormat="1" applyFont="1" applyFill="1" applyBorder="1" applyAlignment="1">
      <alignment horizontal="right" vertical="center" shrinkToFit="1"/>
    </xf>
    <xf numFmtId="176" fontId="9" fillId="0" borderId="17" xfId="0" applyNumberFormat="1" applyFont="1" applyFill="1" applyBorder="1" applyAlignment="1">
      <alignment vertical="center" shrinkToFit="1"/>
    </xf>
    <xf numFmtId="10" fontId="9" fillId="0" borderId="17" xfId="0" applyNumberFormat="1" applyFont="1" applyFill="1" applyBorder="1" applyAlignment="1">
      <alignment horizontal="right" vertical="center" shrinkToFit="1"/>
    </xf>
    <xf numFmtId="37" fontId="6" fillId="0" borderId="81" xfId="0" applyFont="1" applyFill="1" applyBorder="1" applyAlignment="1">
      <alignment horizontal="left" vertical="center"/>
    </xf>
    <xf numFmtId="176" fontId="9" fillId="0" borderId="98" xfId="0" applyNumberFormat="1" applyFont="1" applyFill="1" applyBorder="1" applyAlignment="1">
      <alignment horizontal="right" vertical="center" shrinkToFit="1"/>
    </xf>
    <xf numFmtId="176" fontId="9" fillId="0" borderId="81" xfId="0" applyNumberFormat="1" applyFont="1" applyFill="1" applyBorder="1" applyAlignment="1">
      <alignment horizontal="right" vertical="center" shrinkToFit="1"/>
    </xf>
    <xf numFmtId="176" fontId="9" fillId="0" borderId="99" xfId="0" applyNumberFormat="1" applyFont="1" applyFill="1" applyBorder="1" applyAlignment="1">
      <alignment horizontal="right" vertical="center" shrinkToFit="1"/>
    </xf>
    <xf numFmtId="176" fontId="9" fillId="0" borderId="81" xfId="0" applyNumberFormat="1" applyFont="1" applyFill="1" applyBorder="1" applyAlignment="1">
      <alignment vertical="center" shrinkToFit="1"/>
    </xf>
    <xf numFmtId="10" fontId="9" fillId="0" borderId="81" xfId="0" applyNumberFormat="1" applyFont="1" applyFill="1" applyBorder="1" applyAlignment="1">
      <alignment horizontal="right" vertical="center" shrinkToFit="1"/>
    </xf>
    <xf numFmtId="37" fontId="6" fillId="0" borderId="82" xfId="0" applyFont="1" applyFill="1" applyBorder="1" applyAlignment="1">
      <alignment horizontal="left" vertical="center"/>
    </xf>
    <xf numFmtId="37" fontId="14" fillId="0" borderId="0" xfId="0" applyFont="1" applyFill="1" applyBorder="1" applyAlignment="1" applyProtection="1">
      <alignment vertical="center"/>
    </xf>
    <xf numFmtId="37" fontId="14" fillId="0" borderId="0" xfId="0" applyFont="1" applyFill="1" applyAlignment="1">
      <alignment horizontal="right" vertical="center"/>
    </xf>
    <xf numFmtId="37" fontId="16" fillId="0" borderId="0" xfId="0" applyFont="1" applyFill="1"/>
    <xf numFmtId="37" fontId="16" fillId="0" borderId="0" xfId="0" applyFont="1" applyFill="1" applyAlignment="1" applyProtection="1">
      <alignment vertical="center"/>
    </xf>
    <xf numFmtId="37" fontId="0" fillId="0" borderId="0" xfId="0" applyFont="1" applyFill="1" applyAlignment="1" applyProtection="1">
      <alignment horizontal="center" vertical="center"/>
    </xf>
    <xf numFmtId="37" fontId="0" fillId="0" borderId="0" xfId="0" quotePrefix="1" applyFont="1" applyFill="1" applyAlignment="1" applyProtection="1">
      <alignment horizontal="left" vertical="center"/>
    </xf>
    <xf numFmtId="37" fontId="0" fillId="0" borderId="53" xfId="0" applyFont="1" applyFill="1" applyBorder="1" applyAlignment="1" applyProtection="1">
      <alignment horizontal="center" vertical="center"/>
    </xf>
    <xf numFmtId="37" fontId="0" fillId="0" borderId="0" xfId="0" quotePrefix="1" applyFont="1" applyFill="1" applyBorder="1" applyAlignment="1" applyProtection="1">
      <alignment horizontal="center" vertical="center"/>
    </xf>
    <xf numFmtId="37" fontId="16" fillId="0" borderId="49" xfId="0" applyFont="1" applyFill="1" applyBorder="1" applyAlignment="1" applyProtection="1">
      <alignment horizontal="center" vertical="center"/>
    </xf>
    <xf numFmtId="37" fontId="16" fillId="0" borderId="158" xfId="0" applyFont="1" applyFill="1" applyBorder="1" applyAlignment="1" applyProtection="1">
      <alignment horizontal="center" vertical="center"/>
    </xf>
    <xf numFmtId="37" fontId="16" fillId="0" borderId="200" xfId="0" applyFont="1" applyFill="1" applyBorder="1" applyAlignment="1" applyProtection="1">
      <alignment horizontal="center" vertical="center"/>
    </xf>
    <xf numFmtId="37" fontId="16" fillId="0" borderId="124" xfId="0" applyFont="1" applyFill="1" applyBorder="1" applyAlignment="1" applyProtection="1">
      <alignment horizontal="center" vertical="center"/>
    </xf>
    <xf numFmtId="37" fontId="16" fillId="0" borderId="4" xfId="0" applyFont="1" applyFill="1" applyBorder="1" applyAlignment="1" applyProtection="1">
      <alignment horizontal="left" vertical="center"/>
    </xf>
    <xf numFmtId="176" fontId="0" fillId="0" borderId="171" xfId="0" applyNumberFormat="1" applyFont="1" applyFill="1" applyBorder="1" applyAlignment="1" applyProtection="1">
      <alignment horizontal="right" vertical="center" shrinkToFit="1"/>
    </xf>
    <xf numFmtId="10" fontId="0" fillId="0" borderId="27" xfId="0" applyNumberFormat="1" applyFont="1" applyFill="1" applyBorder="1" applyAlignment="1" applyProtection="1">
      <alignment vertical="center" shrinkToFit="1"/>
    </xf>
    <xf numFmtId="37" fontId="0" fillId="0" borderId="0" xfId="0" applyNumberFormat="1" applyFont="1" applyFill="1" applyBorder="1" applyAlignment="1" applyProtection="1">
      <alignment vertical="center"/>
    </xf>
    <xf numFmtId="37" fontId="0" fillId="0" borderId="0" xfId="0" applyNumberFormat="1" applyFont="1" applyFill="1" applyBorder="1" applyProtection="1"/>
    <xf numFmtId="1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37" fontId="16" fillId="0" borderId="1" xfId="0" applyFont="1" applyFill="1" applyBorder="1" applyAlignment="1" applyProtection="1">
      <alignment horizontal="left" vertical="center"/>
    </xf>
    <xf numFmtId="176" fontId="0" fillId="0" borderId="64" xfId="0" applyNumberFormat="1" applyFont="1" applyFill="1" applyBorder="1" applyAlignment="1" applyProtection="1">
      <alignment horizontal="right" vertical="center" shrinkToFit="1"/>
    </xf>
    <xf numFmtId="10" fontId="0" fillId="0" borderId="33" xfId="0" applyNumberFormat="1" applyFont="1" applyFill="1" applyBorder="1" applyAlignment="1" applyProtection="1">
      <alignment vertical="center" shrinkToFit="1"/>
    </xf>
    <xf numFmtId="37" fontId="16" fillId="0" borderId="11" xfId="0" applyFont="1" applyFill="1" applyBorder="1" applyAlignment="1" applyProtection="1">
      <alignment horizontal="left" vertical="center"/>
    </xf>
    <xf numFmtId="176" fontId="0" fillId="0" borderId="65" xfId="0" applyNumberFormat="1" applyFont="1" applyFill="1" applyBorder="1" applyAlignment="1" applyProtection="1">
      <alignment horizontal="right" vertical="center" shrinkToFit="1"/>
    </xf>
    <xf numFmtId="10" fontId="0" fillId="0" borderId="66" xfId="0" applyNumberFormat="1" applyFont="1" applyFill="1" applyBorder="1" applyAlignment="1" applyProtection="1">
      <alignment vertical="center" shrinkToFit="1"/>
    </xf>
    <xf numFmtId="37" fontId="16" fillId="0" borderId="15" xfId="0" applyFont="1" applyFill="1" applyBorder="1" applyAlignment="1" applyProtection="1">
      <alignment horizontal="left" vertical="center"/>
    </xf>
    <xf numFmtId="37" fontId="18" fillId="0" borderId="4" xfId="0" applyFont="1" applyFill="1" applyBorder="1" applyAlignment="1" applyProtection="1">
      <alignment horizontal="left" vertical="center"/>
    </xf>
    <xf numFmtId="37" fontId="6" fillId="0" borderId="0" xfId="0" applyFont="1" applyFill="1" applyBorder="1" applyAlignment="1" applyProtection="1">
      <alignment horizontal="left" vertical="center"/>
    </xf>
    <xf numFmtId="37" fontId="16" fillId="0" borderId="91" xfId="0" applyFont="1" applyFill="1" applyBorder="1" applyAlignment="1" applyProtection="1">
      <alignment vertical="center"/>
    </xf>
    <xf numFmtId="37" fontId="16" fillId="0" borderId="85" xfId="0" applyFont="1" applyFill="1" applyBorder="1" applyAlignment="1" applyProtection="1">
      <alignment horizontal="left" vertical="center"/>
    </xf>
    <xf numFmtId="37" fontId="0" fillId="0" borderId="53" xfId="0" applyFont="1" applyFill="1" applyBorder="1" applyAlignment="1" applyProtection="1">
      <alignment vertical="center"/>
    </xf>
    <xf numFmtId="37" fontId="16" fillId="0" borderId="88" xfId="0" applyFont="1" applyFill="1" applyBorder="1" applyAlignment="1" applyProtection="1">
      <alignment vertical="center"/>
    </xf>
    <xf numFmtId="37" fontId="16" fillId="0" borderId="86" xfId="0" applyFont="1" applyFill="1" applyBorder="1" applyAlignment="1" applyProtection="1">
      <alignment vertical="center"/>
    </xf>
    <xf numFmtId="37" fontId="16" fillId="0" borderId="58" xfId="0" applyFont="1" applyFill="1" applyBorder="1" applyAlignment="1" applyProtection="1">
      <alignment horizontal="left" vertical="center"/>
    </xf>
    <xf numFmtId="10" fontId="0" fillId="0" borderId="32" xfId="0" applyNumberFormat="1" applyFont="1" applyFill="1" applyBorder="1" applyAlignment="1" applyProtection="1">
      <alignment vertical="center" shrinkToFit="1"/>
    </xf>
    <xf numFmtId="37" fontId="16" fillId="0" borderId="5" xfId="0" applyFont="1" applyFill="1" applyBorder="1" applyAlignment="1" applyProtection="1">
      <alignment vertical="center"/>
    </xf>
    <xf numFmtId="10" fontId="0" fillId="0" borderId="51" xfId="0" applyNumberFormat="1" applyFont="1" applyFill="1" applyBorder="1" applyAlignment="1" applyProtection="1">
      <alignment vertical="center" shrinkToFit="1"/>
    </xf>
    <xf numFmtId="37" fontId="16" fillId="0" borderId="112" xfId="0" applyFont="1" applyFill="1" applyBorder="1" applyAlignment="1" applyProtection="1">
      <alignment horizontal="center" vertical="center"/>
    </xf>
    <xf numFmtId="37" fontId="16" fillId="0" borderId="113" xfId="0" applyFont="1" applyFill="1" applyBorder="1" applyAlignment="1" applyProtection="1">
      <alignment vertical="center"/>
    </xf>
    <xf numFmtId="176" fontId="0" fillId="0" borderId="68" xfId="0" applyNumberFormat="1" applyFont="1" applyFill="1" applyBorder="1" applyAlignment="1" applyProtection="1">
      <alignment horizontal="right" vertical="center" shrinkToFit="1"/>
    </xf>
    <xf numFmtId="10" fontId="0" fillId="0" borderId="69" xfId="0" applyNumberFormat="1" applyFont="1" applyFill="1" applyBorder="1" applyAlignment="1" applyProtection="1">
      <alignment vertical="center" shrinkToFit="1"/>
    </xf>
    <xf numFmtId="37" fontId="16" fillId="0" borderId="114" xfId="0" applyFont="1" applyFill="1" applyBorder="1" applyAlignment="1" applyProtection="1">
      <alignment horizontal="center" vertical="center"/>
    </xf>
    <xf numFmtId="37" fontId="16" fillId="0" borderId="115" xfId="0" applyFont="1" applyFill="1" applyBorder="1" applyAlignment="1" applyProtection="1">
      <alignment vertical="center"/>
    </xf>
    <xf numFmtId="176" fontId="0" fillId="0" borderId="70" xfId="0" applyNumberFormat="1" applyFont="1" applyFill="1" applyBorder="1" applyAlignment="1" applyProtection="1">
      <alignment horizontal="right" vertical="center" shrinkToFit="1"/>
    </xf>
    <xf numFmtId="37" fontId="16" fillId="0" borderId="45" xfId="0" applyFont="1" applyFill="1" applyBorder="1" applyAlignment="1" applyProtection="1">
      <alignment horizontal="center" vertical="center"/>
    </xf>
    <xf numFmtId="176" fontId="0" fillId="0" borderId="72" xfId="0" applyNumberFormat="1" applyFont="1" applyFill="1" applyBorder="1" applyAlignment="1" applyProtection="1">
      <alignment horizontal="right" vertical="center" shrinkToFit="1"/>
    </xf>
    <xf numFmtId="176" fontId="0" fillId="0" borderId="46" xfId="0" applyNumberFormat="1" applyFont="1" applyFill="1" applyBorder="1" applyAlignment="1" applyProtection="1">
      <alignment horizontal="right" vertical="center" shrinkToFit="1"/>
    </xf>
    <xf numFmtId="10" fontId="0" fillId="0" borderId="73" xfId="0" applyNumberFormat="1" applyFont="1" applyFill="1" applyBorder="1" applyAlignment="1" applyProtection="1">
      <alignment vertical="center" shrinkToFit="1"/>
    </xf>
    <xf numFmtId="37" fontId="16" fillId="0" borderId="4" xfId="0" applyFont="1" applyFill="1" applyBorder="1" applyAlignment="1" applyProtection="1">
      <alignment horizontal="center" vertical="center"/>
    </xf>
    <xf numFmtId="10" fontId="0" fillId="0" borderId="74" xfId="0" applyNumberFormat="1" applyFont="1" applyFill="1" applyBorder="1" applyAlignment="1" applyProtection="1">
      <alignment vertical="center" shrinkToFit="1"/>
    </xf>
    <xf numFmtId="37" fontId="16" fillId="0" borderId="15" xfId="0" applyFont="1" applyFill="1" applyBorder="1" applyAlignment="1" applyProtection="1">
      <alignment horizontal="center" vertical="center"/>
    </xf>
    <xf numFmtId="37" fontId="16" fillId="0" borderId="1" xfId="0" applyFont="1" applyFill="1" applyBorder="1" applyAlignment="1" applyProtection="1">
      <alignment horizontal="center" vertical="center"/>
    </xf>
    <xf numFmtId="10" fontId="0" fillId="0" borderId="75" xfId="0" applyNumberFormat="1" applyFont="1" applyFill="1" applyBorder="1" applyAlignment="1" applyProtection="1">
      <alignment vertical="center" shrinkToFit="1"/>
    </xf>
    <xf numFmtId="37" fontId="0" fillId="0" borderId="0" xfId="0" applyFont="1" applyFill="1" applyAlignment="1" applyProtection="1">
      <alignment vertical="center"/>
    </xf>
    <xf numFmtId="37" fontId="27" fillId="0" borderId="0" xfId="0" applyFont="1" applyFill="1" applyAlignment="1">
      <alignment horizontal="center" vertical="center"/>
    </xf>
    <xf numFmtId="10" fontId="0" fillId="0" borderId="67" xfId="0" applyNumberFormat="1" applyFont="1" applyFill="1" applyBorder="1" applyAlignment="1" applyProtection="1">
      <alignment vertical="center" shrinkToFit="1"/>
    </xf>
    <xf numFmtId="10" fontId="0" fillId="0" borderId="71" xfId="0" applyNumberFormat="1" applyFont="1" applyFill="1" applyBorder="1" applyAlignment="1" applyProtection="1">
      <alignment vertical="center" shrinkToFit="1"/>
    </xf>
    <xf numFmtId="37" fontId="11" fillId="0" borderId="0" xfId="0" applyFont="1" applyFill="1" applyBorder="1" applyAlignment="1">
      <alignment vertical="center"/>
    </xf>
    <xf numFmtId="37" fontId="8" fillId="0" borderId="0" xfId="0" applyFont="1" applyFill="1" applyAlignment="1" applyProtection="1">
      <alignment horizontal="center" vertical="center"/>
    </xf>
    <xf numFmtId="37" fontId="18" fillId="0" borderId="100" xfId="0" applyFont="1" applyFill="1" applyBorder="1" applyAlignment="1">
      <alignment horizontal="center" vertical="center"/>
    </xf>
    <xf numFmtId="37" fontId="18" fillId="0" borderId="94" xfId="0" applyFont="1" applyFill="1" applyBorder="1" applyAlignment="1">
      <alignment horizontal="center" vertical="center"/>
    </xf>
    <xf numFmtId="37" fontId="18" fillId="0" borderId="101" xfId="0" applyFont="1" applyFill="1" applyBorder="1" applyAlignment="1">
      <alignment horizontal="center" vertical="center"/>
    </xf>
    <xf numFmtId="37" fontId="18" fillId="0" borderId="102" xfId="0" applyFont="1" applyFill="1" applyBorder="1" applyAlignment="1">
      <alignment horizontal="center" vertical="center"/>
    </xf>
    <xf numFmtId="37" fontId="18" fillId="0" borderId="78" xfId="0" applyFont="1" applyFill="1" applyBorder="1" applyAlignment="1">
      <alignment horizontal="center" vertical="center"/>
    </xf>
    <xf numFmtId="176" fontId="9" fillId="0" borderId="100" xfId="0" applyNumberFormat="1" applyFont="1" applyFill="1" applyBorder="1" applyAlignment="1">
      <alignment horizontal="right" vertical="center" shrinkToFit="1"/>
    </xf>
    <xf numFmtId="176" fontId="9" fillId="0" borderId="101" xfId="0" applyNumberFormat="1" applyFont="1" applyFill="1" applyBorder="1" applyAlignment="1">
      <alignment horizontal="right" vertical="center" shrinkToFit="1"/>
    </xf>
    <xf numFmtId="176" fontId="9" fillId="0" borderId="102" xfId="0" applyNumberFormat="1" applyFont="1" applyFill="1" applyBorder="1" applyAlignment="1">
      <alignment horizontal="right" vertical="center" shrinkToFit="1"/>
    </xf>
    <xf numFmtId="10" fontId="9" fillId="0" borderId="83" xfId="0" applyNumberFormat="1" applyFont="1" applyFill="1" applyBorder="1" applyAlignment="1">
      <alignment horizontal="right" vertical="center" shrinkToFit="1"/>
    </xf>
    <xf numFmtId="176" fontId="9" fillId="0" borderId="103" xfId="0" applyNumberFormat="1" applyFont="1" applyFill="1" applyBorder="1" applyAlignment="1">
      <alignment horizontal="right" vertical="center" shrinkToFit="1"/>
    </xf>
    <xf numFmtId="176" fontId="9" fillId="0" borderId="104" xfId="0" applyNumberFormat="1" applyFont="1" applyFill="1" applyBorder="1" applyAlignment="1">
      <alignment horizontal="right" vertical="center" shrinkToFit="1"/>
    </xf>
    <xf numFmtId="176" fontId="9" fillId="0" borderId="105" xfId="0" applyNumberFormat="1" applyFont="1" applyFill="1" applyBorder="1" applyAlignment="1">
      <alignment horizontal="right" vertical="center" shrinkToFit="1"/>
    </xf>
    <xf numFmtId="176" fontId="17" fillId="0" borderId="106" xfId="0" applyNumberFormat="1" applyFont="1" applyFill="1" applyBorder="1" applyAlignment="1">
      <alignment horizontal="right" vertical="center" shrinkToFit="1"/>
    </xf>
    <xf numFmtId="176" fontId="17" fillId="0" borderId="107" xfId="0" applyNumberFormat="1" applyFont="1" applyFill="1" applyBorder="1" applyAlignment="1">
      <alignment horizontal="right" vertical="center" shrinkToFit="1"/>
    </xf>
    <xf numFmtId="176" fontId="17" fillId="0" borderId="108" xfId="0" applyNumberFormat="1" applyFont="1" applyFill="1" applyBorder="1" applyAlignment="1">
      <alignment horizontal="right" vertical="center" shrinkToFit="1"/>
    </xf>
    <xf numFmtId="176" fontId="9" fillId="0" borderId="109" xfId="0" applyNumberFormat="1" applyFont="1" applyFill="1" applyBorder="1" applyAlignment="1">
      <alignment horizontal="right" vertical="center" shrinkToFit="1"/>
    </xf>
    <xf numFmtId="176" fontId="9" fillId="0" borderId="110" xfId="0" applyNumberFormat="1" applyFont="1" applyFill="1" applyBorder="1" applyAlignment="1">
      <alignment horizontal="right" vertical="center" shrinkToFit="1"/>
    </xf>
    <xf numFmtId="176" fontId="9" fillId="0" borderId="111" xfId="0" applyNumberFormat="1" applyFont="1" applyFill="1" applyBorder="1" applyAlignment="1">
      <alignment horizontal="right" vertical="center" shrinkToFit="1"/>
    </xf>
    <xf numFmtId="181" fontId="16" fillId="0" borderId="0" xfId="0" quotePrefix="1" applyNumberFormat="1" applyFont="1" applyAlignment="1">
      <alignment vertical="top" wrapText="1"/>
    </xf>
    <xf numFmtId="181" fontId="2" fillId="0" borderId="91" xfId="0" applyNumberFormat="1" applyFont="1" applyBorder="1" applyAlignment="1">
      <alignment horizontal="center"/>
    </xf>
    <xf numFmtId="181" fontId="2" fillId="0" borderId="85" xfId="0" applyNumberFormat="1" applyFont="1" applyBorder="1" applyAlignment="1">
      <alignment horizontal="center"/>
    </xf>
    <xf numFmtId="38" fontId="22" fillId="5" borderId="77" xfId="6" applyNumberFormat="1" applyFill="1" applyBorder="1" applyAlignment="1">
      <alignment horizontal="right"/>
    </xf>
    <xf numFmtId="0" fontId="22" fillId="5" borderId="77" xfId="6" applyFill="1" applyBorder="1" applyAlignment="1">
      <alignment horizontal="right"/>
    </xf>
    <xf numFmtId="0" fontId="22" fillId="0" borderId="98" xfId="6" applyBorder="1" applyAlignment="1">
      <alignment horizontal="left" vertical="center" shrinkToFit="1"/>
    </xf>
    <xf numFmtId="0" fontId="22" fillId="0" borderId="111" xfId="6" applyBorder="1" applyAlignment="1">
      <alignment horizontal="left" vertical="center" shrinkToFit="1"/>
    </xf>
    <xf numFmtId="37" fontId="18" fillId="2" borderId="254" xfId="0" quotePrefix="1" applyFont="1" applyFill="1" applyBorder="1" applyAlignment="1">
      <alignment horizontal="center" vertical="center" textRotation="255" wrapText="1"/>
    </xf>
    <xf numFmtId="37" fontId="18" fillId="2" borderId="211" xfId="0" quotePrefix="1" applyFont="1" applyFill="1" applyBorder="1" applyAlignment="1">
      <alignment horizontal="center" vertical="center" textRotation="255"/>
    </xf>
    <xf numFmtId="37" fontId="18" fillId="2" borderId="253" xfId="0" quotePrefix="1" applyFont="1" applyFill="1" applyBorder="1" applyAlignment="1">
      <alignment horizontal="center" vertical="center" textRotation="255"/>
    </xf>
    <xf numFmtId="38" fontId="22" fillId="0" borderId="77" xfId="4" applyFont="1" applyBorder="1" applyAlignment="1"/>
    <xf numFmtId="38" fontId="22" fillId="0" borderId="255" xfId="4" applyFont="1" applyBorder="1" applyAlignment="1"/>
    <xf numFmtId="37" fontId="18" fillId="2" borderId="79" xfId="0" applyFont="1" applyFill="1" applyBorder="1" applyAlignment="1">
      <alignment horizontal="center" vertical="center"/>
    </xf>
    <xf numFmtId="37" fontId="18" fillId="2" borderId="81" xfId="0" applyFont="1" applyFill="1" applyBorder="1" applyAlignment="1">
      <alignment horizontal="center" vertical="center"/>
    </xf>
    <xf numFmtId="37" fontId="26" fillId="2" borderId="117" xfId="0" applyFont="1" applyFill="1" applyBorder="1" applyAlignment="1">
      <alignment horizontal="center" vertical="center" wrapText="1" shrinkToFit="1"/>
    </xf>
    <xf numFmtId="37" fontId="26" fillId="2" borderId="82" xfId="0" applyFont="1" applyFill="1" applyBorder="1" applyAlignment="1">
      <alignment horizontal="center" vertical="center" shrinkToFit="1"/>
    </xf>
    <xf numFmtId="37" fontId="18" fillId="2" borderId="117" xfId="0" quotePrefix="1" applyFont="1" applyFill="1" applyBorder="1" applyAlignment="1">
      <alignment horizontal="center" vertical="center" textRotation="255" wrapText="1"/>
    </xf>
    <xf numFmtId="37" fontId="18" fillId="2" borderId="211" xfId="0" quotePrefix="1" applyFont="1" applyFill="1" applyBorder="1" applyAlignment="1">
      <alignment horizontal="center" vertical="center" textRotation="255" wrapText="1"/>
    </xf>
    <xf numFmtId="37" fontId="18" fillId="2" borderId="253" xfId="0" quotePrefix="1" applyFont="1" applyFill="1" applyBorder="1" applyAlignment="1">
      <alignment horizontal="center" vertical="center" textRotation="255" wrapText="1"/>
    </xf>
    <xf numFmtId="38" fontId="22" fillId="0" borderId="226" xfId="4" applyFont="1" applyBorder="1" applyAlignment="1"/>
    <xf numFmtId="0" fontId="22" fillId="0" borderId="77" xfId="6" applyBorder="1" applyAlignment="1">
      <alignment wrapText="1"/>
    </xf>
    <xf numFmtId="38" fontId="22" fillId="0" borderId="236" xfId="4" applyFont="1" applyBorder="1" applyAlignment="1"/>
    <xf numFmtId="38" fontId="22" fillId="0" borderId="141" xfId="4" applyFont="1" applyBorder="1" applyAlignment="1"/>
    <xf numFmtId="38" fontId="22" fillId="0" borderId="0" xfId="4" applyFont="1" applyBorder="1" applyAlignment="1"/>
    <xf numFmtId="37" fontId="16" fillId="2" borderId="79" xfId="0" quotePrefix="1" applyFont="1" applyFill="1" applyBorder="1" applyAlignment="1">
      <alignment horizontal="center" vertical="center" wrapText="1"/>
    </xf>
    <xf numFmtId="37" fontId="16" fillId="2" borderId="262" xfId="0" quotePrefix="1" applyFont="1" applyFill="1" applyBorder="1" applyAlignment="1">
      <alignment horizontal="center" vertical="center" wrapText="1"/>
    </xf>
    <xf numFmtId="37" fontId="16" fillId="2" borderId="232" xfId="0" quotePrefix="1" applyFont="1" applyFill="1" applyBorder="1" applyAlignment="1">
      <alignment horizontal="center" vertical="center" wrapText="1"/>
    </xf>
    <xf numFmtId="37" fontId="16" fillId="2" borderId="263" xfId="0" quotePrefix="1" applyFont="1" applyFill="1" applyBorder="1" applyAlignment="1">
      <alignment horizontal="center" vertical="center" wrapText="1"/>
    </xf>
    <xf numFmtId="37" fontId="16" fillId="2" borderId="197" xfId="0" quotePrefix="1" applyFont="1" applyFill="1" applyBorder="1" applyAlignment="1">
      <alignment horizontal="center" vertical="center" wrapText="1"/>
    </xf>
    <xf numFmtId="37" fontId="16" fillId="0" borderId="88" xfId="0" applyFont="1" applyBorder="1" applyAlignment="1" applyProtection="1">
      <alignment horizontal="center" vertical="center" textRotation="255" shrinkToFit="1"/>
    </xf>
    <xf numFmtId="37" fontId="16" fillId="0" borderId="86" xfId="0" applyFont="1" applyBorder="1" applyAlignment="1" applyProtection="1">
      <alignment horizontal="center" vertical="center" textRotation="255" shrinkToFit="1"/>
    </xf>
    <xf numFmtId="37" fontId="16" fillId="0" borderId="87" xfId="0" applyFont="1" applyBorder="1" applyAlignment="1" applyProtection="1">
      <alignment horizontal="center" vertical="center" textRotation="255" shrinkToFit="1"/>
    </xf>
    <xf numFmtId="37" fontId="15" fillId="2" borderId="130" xfId="0" applyFont="1" applyFill="1" applyBorder="1" applyAlignment="1">
      <alignment horizontal="center" vertical="center"/>
    </xf>
    <xf numFmtId="37" fontId="15" fillId="2" borderId="132" xfId="0" applyFont="1" applyFill="1" applyBorder="1" applyAlignment="1">
      <alignment horizontal="center" vertical="center"/>
    </xf>
    <xf numFmtId="37" fontId="16" fillId="0" borderId="89" xfId="0" applyFont="1" applyBorder="1" applyAlignment="1" applyProtection="1">
      <alignment horizontal="center" vertical="center"/>
    </xf>
    <xf numFmtId="37" fontId="16" fillId="0" borderId="123" xfId="0" applyFont="1" applyBorder="1" applyAlignment="1" applyProtection="1">
      <alignment horizontal="center" vertical="center"/>
    </xf>
    <xf numFmtId="37" fontId="16" fillId="0" borderId="5" xfId="0" applyFont="1" applyBorder="1" applyAlignment="1" applyProtection="1">
      <alignment horizontal="center" vertical="center"/>
    </xf>
    <xf numFmtId="37" fontId="16" fillId="0" borderId="150" xfId="0" applyFont="1" applyBorder="1" applyAlignment="1" applyProtection="1">
      <alignment horizontal="center" vertical="center"/>
    </xf>
    <xf numFmtId="37" fontId="16" fillId="0" borderId="90" xfId="0" applyFont="1" applyBorder="1" applyAlignment="1" applyProtection="1">
      <alignment horizontal="center" vertical="center"/>
    </xf>
    <xf numFmtId="37" fontId="16" fillId="0" borderId="124" xfId="0" applyFont="1" applyBorder="1" applyAlignment="1" applyProtection="1">
      <alignment horizontal="center" vertical="center"/>
    </xf>
    <xf numFmtId="37" fontId="16" fillId="0" borderId="86" xfId="0" applyFont="1" applyBorder="1" applyAlignment="1" applyProtection="1">
      <alignment horizontal="center" vertical="center"/>
    </xf>
    <xf numFmtId="37" fontId="16" fillId="0" borderId="116" xfId="0" applyFont="1" applyBorder="1" applyAlignment="1" applyProtection="1">
      <alignment horizontal="center" vertical="center" textRotation="255" wrapText="1"/>
    </xf>
    <xf numFmtId="37" fontId="16" fillId="0" borderId="86" xfId="0" applyFont="1" applyBorder="1" applyAlignment="1" applyProtection="1">
      <alignment horizontal="center" vertical="center" textRotation="255"/>
    </xf>
    <xf numFmtId="37" fontId="16" fillId="0" borderId="87" xfId="0" applyFont="1" applyBorder="1" applyAlignment="1" applyProtection="1">
      <alignment horizontal="center" vertical="center" textRotation="255"/>
    </xf>
    <xf numFmtId="37" fontId="18" fillId="2" borderId="104" xfId="0" applyFont="1" applyFill="1" applyBorder="1" applyAlignment="1">
      <alignment horizontal="center" vertical="center" shrinkToFit="1"/>
    </xf>
    <xf numFmtId="37" fontId="18" fillId="2" borderId="110" xfId="0" applyFont="1" applyFill="1" applyBorder="1" applyAlignment="1">
      <alignment horizontal="center" vertical="center" shrinkToFit="1"/>
    </xf>
    <xf numFmtId="37" fontId="16" fillId="0" borderId="155" xfId="0" quotePrefix="1" applyFont="1" applyBorder="1" applyAlignment="1" applyProtection="1">
      <alignment horizontal="center" vertical="center"/>
    </xf>
    <xf numFmtId="37" fontId="16" fillId="0" borderId="125" xfId="0" quotePrefix="1" applyFont="1" applyBorder="1" applyAlignment="1" applyProtection="1">
      <alignment horizontal="center" vertical="center"/>
    </xf>
    <xf numFmtId="37" fontId="16" fillId="0" borderId="170" xfId="0" quotePrefix="1" applyFont="1" applyBorder="1" applyAlignment="1" applyProtection="1">
      <alignment horizontal="center" vertical="center"/>
    </xf>
    <xf numFmtId="177" fontId="16" fillId="0" borderId="89" xfId="0" quotePrefix="1" applyNumberFormat="1" applyFont="1" applyBorder="1" applyAlignment="1" applyProtection="1">
      <alignment horizontal="center" vertical="center"/>
    </xf>
    <xf numFmtId="177" fontId="16" fillId="0" borderId="149" xfId="0" quotePrefix="1" applyNumberFormat="1" applyFont="1" applyBorder="1" applyAlignment="1" applyProtection="1">
      <alignment horizontal="center" vertical="center"/>
    </xf>
    <xf numFmtId="177" fontId="16" fillId="0" borderId="123" xfId="0" quotePrefix="1" applyNumberFormat="1" applyFont="1" applyBorder="1" applyAlignment="1" applyProtection="1">
      <alignment horizontal="center" vertical="center"/>
    </xf>
    <xf numFmtId="37" fontId="16" fillId="0" borderId="155" xfId="0" applyFont="1" applyBorder="1" applyAlignment="1" applyProtection="1">
      <alignment horizontal="center" vertical="center"/>
    </xf>
    <xf numFmtId="37" fontId="16" fillId="0" borderId="79" xfId="0" applyFont="1" applyBorder="1" applyAlignment="1" applyProtection="1">
      <alignment horizontal="center" vertical="center"/>
    </xf>
    <xf numFmtId="37" fontId="16" fillId="0" borderId="143" xfId="0" applyFont="1" applyBorder="1" applyAlignment="1" applyProtection="1">
      <alignment horizontal="center" vertical="center"/>
    </xf>
    <xf numFmtId="37" fontId="16" fillId="0" borderId="177" xfId="0" quotePrefix="1" applyFont="1" applyBorder="1" applyAlignment="1" applyProtection="1">
      <alignment horizontal="center" vertical="center"/>
    </xf>
    <xf numFmtId="37" fontId="16" fillId="0" borderId="83" xfId="0" quotePrefix="1" applyFont="1" applyBorder="1" applyAlignment="1" applyProtection="1">
      <alignment horizontal="center" vertical="center"/>
    </xf>
    <xf numFmtId="37" fontId="16" fillId="0" borderId="176" xfId="0" quotePrefix="1" applyFont="1" applyBorder="1" applyAlignment="1" applyProtection="1">
      <alignment horizontal="center" vertical="center"/>
    </xf>
    <xf numFmtId="3" fontId="16" fillId="0" borderId="220" xfId="0" quotePrefix="1" applyNumberFormat="1" applyFont="1" applyBorder="1" applyAlignment="1">
      <alignment horizontal="center" vertical="center"/>
    </xf>
    <xf numFmtId="3" fontId="16" fillId="0" borderId="218" xfId="0" quotePrefix="1" applyNumberFormat="1" applyFont="1" applyBorder="1" applyAlignment="1">
      <alignment horizontal="center" vertical="center"/>
    </xf>
    <xf numFmtId="3" fontId="16" fillId="0" borderId="177" xfId="0" quotePrefix="1" applyNumberFormat="1" applyFont="1" applyBorder="1" applyAlignment="1">
      <alignment horizontal="center" vertical="center"/>
    </xf>
    <xf numFmtId="37" fontId="16" fillId="0" borderId="170" xfId="0" applyFont="1" applyBorder="1" applyAlignment="1" applyProtection="1">
      <alignment horizontal="center" vertical="center"/>
    </xf>
    <xf numFmtId="179" fontId="16" fillId="0" borderId="92" xfId="0" quotePrefix="1" applyNumberFormat="1" applyFont="1" applyBorder="1" applyAlignment="1">
      <alignment horizontal="center" vertical="center"/>
    </xf>
    <xf numFmtId="179" fontId="16" fillId="0" borderId="118" xfId="0" quotePrefix="1" applyNumberFormat="1" applyFont="1" applyBorder="1" applyAlignment="1">
      <alignment horizontal="center" vertical="center"/>
    </xf>
    <xf numFmtId="179" fontId="16" fillId="0" borderId="119" xfId="0" quotePrefix="1" applyNumberFormat="1" applyFont="1" applyBorder="1" applyAlignment="1">
      <alignment horizontal="center" vertical="center"/>
    </xf>
    <xf numFmtId="37" fontId="16" fillId="0" borderId="13" xfId="0" applyFont="1" applyBorder="1" applyAlignment="1" applyProtection="1">
      <alignment horizontal="center" vertical="center"/>
    </xf>
    <xf numFmtId="37" fontId="16" fillId="0" borderId="87" xfId="0" applyFont="1" applyBorder="1" applyAlignment="1" applyProtection="1">
      <alignment horizontal="center" vertical="center"/>
    </xf>
    <xf numFmtId="37" fontId="16" fillId="0" borderId="14" xfId="0" applyFont="1" applyBorder="1" applyAlignment="1" applyProtection="1">
      <alignment horizontal="center" vertical="center"/>
    </xf>
    <xf numFmtId="37" fontId="16" fillId="0" borderId="156" xfId="0" applyFont="1" applyBorder="1" applyAlignment="1" applyProtection="1">
      <alignment horizontal="center" vertical="center"/>
    </xf>
    <xf numFmtId="37" fontId="16" fillId="0" borderId="15" xfId="0" applyFont="1" applyBorder="1" applyAlignment="1" applyProtection="1">
      <alignment horizontal="center" vertical="center"/>
    </xf>
    <xf numFmtId="37" fontId="16" fillId="0" borderId="157" xfId="0" applyFont="1" applyBorder="1" applyAlignment="1" applyProtection="1">
      <alignment horizontal="center" vertical="center"/>
    </xf>
    <xf numFmtId="37" fontId="16" fillId="0" borderId="217" xfId="0" quotePrefix="1" applyFont="1" applyBorder="1" applyAlignment="1" applyProtection="1">
      <alignment horizontal="center" vertical="center"/>
    </xf>
    <xf numFmtId="37" fontId="16" fillId="0" borderId="218" xfId="0" quotePrefix="1" applyFont="1" applyBorder="1" applyAlignment="1" applyProtection="1">
      <alignment horizontal="center" vertical="center"/>
    </xf>
    <xf numFmtId="37" fontId="16" fillId="0" borderId="219" xfId="0" quotePrefix="1" applyFont="1" applyBorder="1" applyAlignment="1" applyProtection="1">
      <alignment horizontal="center" vertical="center"/>
    </xf>
    <xf numFmtId="37" fontId="25" fillId="0" borderId="203" xfId="0" applyFont="1" applyBorder="1" applyAlignment="1">
      <alignment horizontal="center" vertical="center"/>
    </xf>
    <xf numFmtId="37" fontId="25" fillId="0" borderId="205" xfId="0" applyFont="1" applyBorder="1" applyAlignment="1">
      <alignment horizontal="center" vertical="center"/>
    </xf>
    <xf numFmtId="37" fontId="24" fillId="0" borderId="204" xfId="0" applyFont="1" applyBorder="1" applyAlignment="1">
      <alignment horizontal="center" vertical="center" shrinkToFit="1"/>
    </xf>
    <xf numFmtId="37" fontId="24" fillId="0" borderId="121" xfId="0" quotePrefix="1" applyFont="1" applyBorder="1" applyAlignment="1">
      <alignment horizontal="center" vertical="center" shrinkToFit="1"/>
    </xf>
    <xf numFmtId="37" fontId="24" fillId="0" borderId="178" xfId="0" quotePrefix="1" applyFont="1" applyBorder="1" applyAlignment="1">
      <alignment horizontal="center" vertical="center" shrinkToFit="1"/>
    </xf>
    <xf numFmtId="37" fontId="25" fillId="0" borderId="204" xfId="0" applyFont="1" applyBorder="1" applyAlignment="1">
      <alignment horizontal="center" vertical="center" shrinkToFit="1"/>
    </xf>
    <xf numFmtId="37" fontId="25" fillId="0" borderId="121" xfId="0" quotePrefix="1" applyFont="1" applyBorder="1" applyAlignment="1">
      <alignment horizontal="center" vertical="center" shrinkToFit="1"/>
    </xf>
    <xf numFmtId="37" fontId="25" fillId="0" borderId="178" xfId="0" quotePrefix="1" applyFont="1" applyBorder="1" applyAlignment="1">
      <alignment horizontal="center" vertical="center" shrinkToFit="1"/>
    </xf>
    <xf numFmtId="37" fontId="24" fillId="0" borderId="221" xfId="0" quotePrefix="1" applyFont="1" applyBorder="1" applyAlignment="1">
      <alignment horizontal="center" vertical="center" shrinkToFit="1"/>
    </xf>
    <xf numFmtId="37" fontId="24" fillId="0" borderId="77" xfId="0" quotePrefix="1" applyFont="1" applyBorder="1" applyAlignment="1">
      <alignment horizontal="center" vertical="center" shrinkToFit="1"/>
    </xf>
    <xf numFmtId="37" fontId="24" fillId="0" borderId="222" xfId="0" quotePrefix="1" applyFont="1" applyBorder="1" applyAlignment="1">
      <alignment horizontal="center" vertical="center" shrinkToFit="1"/>
    </xf>
    <xf numFmtId="37" fontId="25" fillId="0" borderId="223" xfId="0" applyFont="1" applyBorder="1" applyAlignment="1">
      <alignment horizontal="center" vertical="center"/>
    </xf>
    <xf numFmtId="37" fontId="25" fillId="0" borderId="228" xfId="0" applyFont="1" applyBorder="1" applyAlignment="1">
      <alignment horizontal="center" vertical="center"/>
    </xf>
    <xf numFmtId="37" fontId="24" fillId="0" borderId="229" xfId="0" quotePrefix="1" applyFont="1" applyBorder="1" applyAlignment="1">
      <alignment horizontal="center" vertical="center" shrinkToFit="1"/>
    </xf>
    <xf numFmtId="37" fontId="24" fillId="0" borderId="111" xfId="0" quotePrefix="1" applyFont="1" applyBorder="1" applyAlignment="1">
      <alignment horizontal="center" vertical="center" shrinkToFit="1"/>
    </xf>
    <xf numFmtId="37" fontId="24" fillId="0" borderId="230" xfId="0" quotePrefix="1" applyFont="1" applyBorder="1" applyAlignment="1">
      <alignment horizontal="center" vertical="center" shrinkToFit="1"/>
    </xf>
    <xf numFmtId="37" fontId="24" fillId="0" borderId="98" xfId="0" quotePrefix="1" applyFont="1" applyBorder="1" applyAlignment="1">
      <alignment horizontal="center" vertical="center" shrinkToFit="1"/>
    </xf>
    <xf numFmtId="37" fontId="24" fillId="0" borderId="231" xfId="0" quotePrefix="1" applyFont="1" applyBorder="1" applyAlignment="1">
      <alignment horizontal="center" vertical="center" shrinkToFit="1"/>
    </xf>
    <xf numFmtId="37" fontId="24" fillId="0" borderId="118" xfId="0" applyFont="1" applyBorder="1" applyAlignment="1">
      <alignment horizontal="center" vertical="center" shrinkToFit="1"/>
    </xf>
    <xf numFmtId="37" fontId="24" fillId="0" borderId="118" xfId="0" quotePrefix="1" applyFont="1" applyBorder="1" applyAlignment="1">
      <alignment horizontal="center" vertical="center" shrinkToFit="1"/>
    </xf>
    <xf numFmtId="37" fontId="24" fillId="0" borderId="119" xfId="0" quotePrefix="1" applyFont="1" applyBorder="1" applyAlignment="1">
      <alignment horizontal="center" vertical="center" shrinkToFit="1"/>
    </xf>
    <xf numFmtId="37" fontId="25" fillId="0" borderId="92" xfId="0" applyFont="1" applyBorder="1" applyAlignment="1">
      <alignment horizontal="center" vertical="center" shrinkToFit="1"/>
    </xf>
    <xf numFmtId="37" fontId="25" fillId="0" borderId="118" xfId="0" quotePrefix="1" applyFont="1" applyBorder="1" applyAlignment="1">
      <alignment horizontal="center" vertical="center" shrinkToFit="1"/>
    </xf>
    <xf numFmtId="37" fontId="25" fillId="0" borderId="119" xfId="0" quotePrefix="1" applyFont="1" applyBorder="1" applyAlignment="1">
      <alignment horizontal="center" vertical="center" shrinkToFit="1"/>
    </xf>
    <xf numFmtId="37" fontId="25" fillId="0" borderId="224" xfId="0" quotePrefix="1" applyFont="1" applyBorder="1" applyAlignment="1">
      <alignment horizontal="center" vertical="center" wrapText="1" shrinkToFit="1"/>
    </xf>
    <xf numFmtId="37" fontId="25" fillId="0" borderId="84" xfId="0" quotePrefix="1" applyFont="1" applyBorder="1" applyAlignment="1">
      <alignment horizontal="center" vertical="center" wrapText="1" shrinkToFit="1"/>
    </xf>
    <xf numFmtId="37" fontId="25" fillId="0" borderId="136" xfId="0" quotePrefix="1" applyFont="1" applyBorder="1" applyAlignment="1">
      <alignment horizontal="center" vertical="center" wrapText="1" shrinkToFit="1"/>
    </xf>
    <xf numFmtId="37" fontId="20" fillId="0" borderId="0" xfId="0" applyFont="1" applyAlignment="1">
      <alignment horizontal="left" vertical="center" indent="6"/>
    </xf>
    <xf numFmtId="178" fontId="20" fillId="0" borderId="0" xfId="0" applyNumberFormat="1" applyFont="1" applyBorder="1" applyAlignment="1">
      <alignment horizontal="left" vertical="center" indent="6"/>
    </xf>
    <xf numFmtId="37" fontId="20" fillId="0" borderId="0" xfId="0" applyFont="1" applyBorder="1" applyAlignment="1">
      <alignment horizontal="left" vertical="center" indent="6"/>
    </xf>
    <xf numFmtId="37" fontId="29" fillId="0" borderId="0" xfId="0" applyFont="1" applyAlignment="1">
      <alignment vertical="top" wrapText="1"/>
    </xf>
    <xf numFmtId="37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37" fontId="21" fillId="0" borderId="0" xfId="0" applyFont="1" applyAlignment="1">
      <alignment vertical="top" wrapText="1"/>
    </xf>
    <xf numFmtId="37" fontId="16" fillId="0" borderId="0" xfId="0" applyFont="1" applyBorder="1" applyAlignment="1">
      <alignment horizontal="right" vertical="center"/>
    </xf>
    <xf numFmtId="10" fontId="16" fillId="0" borderId="0" xfId="5" applyNumberFormat="1" applyFont="1" applyBorder="1" applyAlignment="1">
      <alignment horizontal="right" vertical="center"/>
    </xf>
    <xf numFmtId="37" fontId="0" fillId="0" borderId="0" xfId="0" quotePrefix="1" applyFont="1" applyBorder="1" applyAlignment="1" applyProtection="1">
      <alignment horizontal="center" vertical="center"/>
    </xf>
    <xf numFmtId="37" fontId="0" fillId="0" borderId="0" xfId="0" applyFont="1" applyBorder="1" applyAlignment="1" applyProtection="1">
      <alignment horizontal="center" vertical="center"/>
    </xf>
    <xf numFmtId="37" fontId="16" fillId="0" borderId="89" xfId="0" quotePrefix="1" applyFont="1" applyBorder="1" applyAlignment="1" applyProtection="1">
      <alignment horizontal="center" vertical="center"/>
    </xf>
    <xf numFmtId="37" fontId="16" fillId="0" borderId="149" xfId="0" quotePrefix="1" applyFont="1" applyBorder="1" applyAlignment="1" applyProtection="1">
      <alignment horizontal="center" vertical="center"/>
    </xf>
    <xf numFmtId="37" fontId="16" fillId="0" borderId="268" xfId="0" quotePrefix="1" applyFont="1" applyBorder="1" applyAlignment="1" applyProtection="1">
      <alignment horizontal="center" vertical="center"/>
    </xf>
    <xf numFmtId="37" fontId="16" fillId="0" borderId="139" xfId="0" applyFont="1" applyBorder="1" applyAlignment="1" applyProtection="1">
      <alignment horizontal="center" vertical="center"/>
    </xf>
    <xf numFmtId="37" fontId="16" fillId="0" borderId="141" xfId="0" applyFont="1" applyBorder="1" applyAlignment="1" applyProtection="1">
      <alignment horizontal="center" vertical="center"/>
    </xf>
    <xf numFmtId="37" fontId="16" fillId="0" borderId="140" xfId="0" applyFont="1" applyBorder="1" applyAlignment="1" applyProtection="1">
      <alignment horizontal="center" vertical="center"/>
    </xf>
    <xf numFmtId="37" fontId="16" fillId="0" borderId="86" xfId="0" applyFont="1" applyBorder="1" applyAlignment="1" applyProtection="1">
      <alignment horizontal="center" vertical="center" textRotation="255" wrapText="1"/>
    </xf>
    <xf numFmtId="37" fontId="16" fillId="0" borderId="87" xfId="0" applyFont="1" applyBorder="1" applyAlignment="1" applyProtection="1">
      <alignment horizontal="center" vertical="center" textRotation="255" wrapText="1"/>
    </xf>
    <xf numFmtId="179" fontId="16" fillId="0" borderId="92" xfId="0" quotePrefix="1" applyNumberFormat="1" applyFont="1" applyBorder="1" applyAlignment="1" applyProtection="1">
      <alignment horizontal="center" vertical="center"/>
    </xf>
    <xf numFmtId="179" fontId="16" fillId="0" borderId="118" xfId="0" quotePrefix="1" applyNumberFormat="1" applyFont="1" applyBorder="1" applyAlignment="1" applyProtection="1">
      <alignment horizontal="center" vertical="center"/>
    </xf>
    <xf numFmtId="179" fontId="16" fillId="0" borderId="119" xfId="0" quotePrefix="1" applyNumberFormat="1" applyFont="1" applyBorder="1" applyAlignment="1" applyProtection="1">
      <alignment horizontal="center" vertical="center"/>
    </xf>
    <xf numFmtId="37" fontId="0" fillId="0" borderId="53" xfId="0" applyFont="1" applyBorder="1" applyAlignment="1" applyProtection="1">
      <alignment horizontal="center" vertical="center" textRotation="255" shrinkToFit="1"/>
    </xf>
    <xf numFmtId="37" fontId="0" fillId="0" borderId="53" xfId="0" applyFont="1" applyBorder="1" applyAlignment="1" applyProtection="1">
      <alignment horizontal="center" vertical="center"/>
    </xf>
    <xf numFmtId="37" fontId="11" fillId="0" borderId="0" xfId="0" applyFont="1" applyAlignment="1" applyProtection="1">
      <alignment horizontal="right" vertical="center"/>
    </xf>
    <xf numFmtId="178" fontId="11" fillId="0" borderId="0" xfId="0" applyNumberFormat="1" applyFont="1" applyAlignment="1">
      <alignment horizontal="center" vertical="center"/>
    </xf>
    <xf numFmtId="37" fontId="16" fillId="0" borderId="266" xfId="0" applyFont="1" applyBorder="1" applyAlignment="1" applyProtection="1">
      <alignment horizontal="center" vertical="center"/>
    </xf>
    <xf numFmtId="37" fontId="16" fillId="0" borderId="267" xfId="0" applyFont="1" applyBorder="1" applyAlignment="1" applyProtection="1">
      <alignment horizontal="center" vertical="center"/>
    </xf>
    <xf numFmtId="37" fontId="16" fillId="0" borderId="172" xfId="0" applyFont="1" applyBorder="1" applyAlignment="1" applyProtection="1">
      <alignment horizontal="center" vertical="center"/>
    </xf>
    <xf numFmtId="37" fontId="16" fillId="0" borderId="264" xfId="0" applyFont="1" applyBorder="1" applyAlignment="1" applyProtection="1">
      <alignment horizontal="center" vertical="center"/>
    </xf>
    <xf numFmtId="37" fontId="16" fillId="0" borderId="265" xfId="0" applyFont="1" applyBorder="1" applyAlignment="1" applyProtection="1">
      <alignment horizontal="center" vertical="center"/>
    </xf>
    <xf numFmtId="37" fontId="16" fillId="0" borderId="79" xfId="0" applyFont="1" applyFill="1" applyBorder="1" applyAlignment="1" applyProtection="1">
      <alignment horizontal="center" vertical="center"/>
    </xf>
    <xf numFmtId="37" fontId="16" fillId="0" borderId="172" xfId="0" applyFont="1" applyFill="1" applyBorder="1" applyAlignment="1" applyProtection="1">
      <alignment horizontal="center" vertical="center"/>
    </xf>
    <xf numFmtId="37" fontId="16" fillId="0" borderId="264" xfId="0" applyFont="1" applyFill="1" applyBorder="1" applyAlignment="1" applyProtection="1">
      <alignment horizontal="center" vertical="center"/>
    </xf>
    <xf numFmtId="37" fontId="16" fillId="0" borderId="265" xfId="0" applyFont="1" applyFill="1" applyBorder="1" applyAlignment="1" applyProtection="1">
      <alignment horizontal="center" vertical="center"/>
    </xf>
    <xf numFmtId="3" fontId="16" fillId="0" borderId="54" xfId="0" applyNumberFormat="1" applyFont="1" applyBorder="1" applyAlignment="1">
      <alignment horizontal="center" vertical="center"/>
    </xf>
    <xf numFmtId="3" fontId="16" fillId="0" borderId="28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179" fontId="16" fillId="0" borderId="269" xfId="0" quotePrefix="1" applyNumberFormat="1" applyFont="1" applyBorder="1" applyAlignment="1">
      <alignment horizontal="center" vertical="center"/>
    </xf>
    <xf numFmtId="179" fontId="16" fillId="0" borderId="218" xfId="0" quotePrefix="1" applyNumberFormat="1" applyFont="1" applyBorder="1" applyAlignment="1">
      <alignment horizontal="center" vertical="center"/>
    </xf>
    <xf numFmtId="179" fontId="16" fillId="0" borderId="177" xfId="0" quotePrefix="1" applyNumberFormat="1" applyFont="1" applyBorder="1" applyAlignment="1">
      <alignment horizontal="center" vertical="center"/>
    </xf>
    <xf numFmtId="3" fontId="16" fillId="0" borderId="269" xfId="0" quotePrefix="1" applyNumberFormat="1" applyFont="1" applyBorder="1" applyAlignment="1">
      <alignment horizontal="center" vertical="center"/>
    </xf>
    <xf numFmtId="37" fontId="18" fillId="2" borderId="104" xfId="0" quotePrefix="1" applyFont="1" applyFill="1" applyBorder="1" applyAlignment="1">
      <alignment horizontal="center" vertical="center" textRotation="255" wrapText="1"/>
    </xf>
    <xf numFmtId="37" fontId="18" fillId="2" borderId="127" xfId="0" quotePrefix="1" applyFont="1" applyFill="1" applyBorder="1" applyAlignment="1">
      <alignment horizontal="center" vertical="center" textRotation="255" wrapText="1"/>
    </xf>
    <xf numFmtId="37" fontId="18" fillId="2" borderId="128" xfId="0" quotePrefix="1" applyFont="1" applyFill="1" applyBorder="1" applyAlignment="1">
      <alignment horizontal="center" vertical="center" textRotation="255" wrapText="1"/>
    </xf>
    <xf numFmtId="37" fontId="18" fillId="2" borderId="129" xfId="0" quotePrefix="1" applyFont="1" applyFill="1" applyBorder="1" applyAlignment="1">
      <alignment horizontal="center" vertical="center" textRotation="255" wrapText="1"/>
    </xf>
    <xf numFmtId="37" fontId="15" fillId="2" borderId="131" xfId="0" applyFont="1" applyFill="1" applyBorder="1" applyAlignment="1">
      <alignment horizontal="center" vertical="center"/>
    </xf>
    <xf numFmtId="37" fontId="26" fillId="2" borderId="104" xfId="0" applyFont="1" applyFill="1" applyBorder="1" applyAlignment="1">
      <alignment horizontal="center" vertical="center" wrapText="1" shrinkToFit="1"/>
    </xf>
    <xf numFmtId="37" fontId="26" fillId="2" borderId="110" xfId="0" applyFont="1" applyFill="1" applyBorder="1" applyAlignment="1">
      <alignment horizontal="center" vertical="center" wrapText="1" shrinkToFit="1"/>
    </xf>
    <xf numFmtId="37" fontId="16" fillId="0" borderId="123" xfId="0" quotePrefix="1" applyFont="1" applyBorder="1" applyAlignment="1" applyProtection="1">
      <alignment horizontal="center" vertical="center"/>
    </xf>
    <xf numFmtId="37" fontId="16" fillId="0" borderId="149" xfId="0" applyFont="1" applyBorder="1" applyAlignment="1" applyProtection="1">
      <alignment horizontal="center" vertical="center"/>
    </xf>
    <xf numFmtId="37" fontId="16" fillId="0" borderId="272" xfId="0" applyFont="1" applyBorder="1" applyAlignment="1" applyProtection="1">
      <alignment horizontal="center" vertical="center"/>
    </xf>
    <xf numFmtId="37" fontId="16" fillId="0" borderId="273" xfId="0" applyFont="1" applyBorder="1" applyAlignment="1" applyProtection="1">
      <alignment horizontal="center" vertical="center"/>
    </xf>
    <xf numFmtId="37" fontId="16" fillId="0" borderId="276" xfId="0" quotePrefix="1" applyFont="1" applyBorder="1" applyAlignment="1" applyProtection="1">
      <alignment horizontal="center" vertical="center"/>
    </xf>
    <xf numFmtId="37" fontId="16" fillId="0" borderId="270" xfId="0" applyFont="1" applyBorder="1" applyAlignment="1" applyProtection="1">
      <alignment horizontal="center" vertical="center"/>
    </xf>
    <xf numFmtId="37" fontId="16" fillId="0" borderId="275" xfId="0" applyFont="1" applyBorder="1" applyAlignment="1" applyProtection="1">
      <alignment horizontal="center" vertical="center"/>
    </xf>
    <xf numFmtId="37" fontId="16" fillId="0" borderId="274" xfId="0" applyFont="1" applyBorder="1" applyAlignment="1" applyProtection="1">
      <alignment horizontal="center" vertical="center"/>
    </xf>
    <xf numFmtId="37" fontId="16" fillId="0" borderId="271" xfId="0" applyFont="1" applyBorder="1" applyAlignment="1" applyProtection="1">
      <alignment horizontal="center" vertical="center"/>
    </xf>
    <xf numFmtId="179" fontId="16" fillId="0" borderId="89" xfId="0" quotePrefix="1" applyNumberFormat="1" applyFont="1" applyBorder="1" applyAlignment="1" applyProtection="1">
      <alignment horizontal="center" vertical="center"/>
    </xf>
    <xf numFmtId="179" fontId="16" fillId="0" borderId="149" xfId="0" quotePrefix="1" applyNumberFormat="1" applyFont="1" applyBorder="1" applyAlignment="1" applyProtection="1">
      <alignment horizontal="center" vertical="center"/>
    </xf>
    <xf numFmtId="179" fontId="16" fillId="0" borderId="123" xfId="0" quotePrefix="1" applyNumberFormat="1" applyFont="1" applyBorder="1" applyAlignment="1" applyProtection="1">
      <alignment horizontal="center" vertical="center"/>
    </xf>
    <xf numFmtId="3" fontId="16" fillId="0" borderId="54" xfId="0" applyNumberFormat="1" applyFont="1" applyFill="1" applyBorder="1" applyAlignment="1">
      <alignment horizontal="center" vertical="center"/>
    </xf>
    <xf numFmtId="3" fontId="16" fillId="0" borderId="28" xfId="0" applyNumberFormat="1" applyFont="1" applyFill="1" applyBorder="1" applyAlignment="1">
      <alignment horizontal="center" vertical="center"/>
    </xf>
    <xf numFmtId="3" fontId="16" fillId="0" borderId="30" xfId="0" applyNumberFormat="1" applyFont="1" applyFill="1" applyBorder="1" applyAlignment="1">
      <alignment horizontal="center" vertical="center"/>
    </xf>
    <xf numFmtId="179" fontId="16" fillId="0" borderId="269" xfId="0" quotePrefix="1" applyNumberFormat="1" applyFont="1" applyFill="1" applyBorder="1" applyAlignment="1">
      <alignment horizontal="center" vertical="center"/>
    </xf>
    <xf numFmtId="179" fontId="16" fillId="0" borderId="218" xfId="0" quotePrefix="1" applyNumberFormat="1" applyFont="1" applyFill="1" applyBorder="1" applyAlignment="1">
      <alignment horizontal="center" vertical="center"/>
    </xf>
    <xf numFmtId="179" fontId="16" fillId="0" borderId="177" xfId="0" quotePrefix="1" applyNumberFormat="1" applyFont="1" applyFill="1" applyBorder="1" applyAlignment="1">
      <alignment horizontal="center" vertical="center"/>
    </xf>
    <xf numFmtId="3" fontId="16" fillId="0" borderId="269" xfId="0" quotePrefix="1" applyNumberFormat="1" applyFont="1" applyFill="1" applyBorder="1" applyAlignment="1">
      <alignment horizontal="center" vertical="center"/>
    </xf>
    <xf numFmtId="3" fontId="16" fillId="0" borderId="218" xfId="0" quotePrefix="1" applyNumberFormat="1" applyFont="1" applyFill="1" applyBorder="1" applyAlignment="1">
      <alignment horizontal="center" vertical="center"/>
    </xf>
    <xf numFmtId="3" fontId="16" fillId="0" borderId="177" xfId="0" quotePrefix="1" applyNumberFormat="1" applyFont="1" applyFill="1" applyBorder="1" applyAlignment="1">
      <alignment horizontal="center" vertical="center"/>
    </xf>
    <xf numFmtId="37" fontId="18" fillId="0" borderId="79" xfId="0" quotePrefix="1" applyFont="1" applyFill="1" applyBorder="1" applyAlignment="1">
      <alignment horizontal="center" vertical="center" textRotation="255" wrapText="1"/>
    </xf>
    <xf numFmtId="37" fontId="18" fillId="0" borderId="262" xfId="0" quotePrefix="1" applyFont="1" applyFill="1" applyBorder="1" applyAlignment="1">
      <alignment horizontal="center" vertical="center" textRotation="255" wrapText="1"/>
    </xf>
    <xf numFmtId="37" fontId="18" fillId="0" borderId="143" xfId="0" quotePrefix="1" applyFont="1" applyFill="1" applyBorder="1" applyAlignment="1">
      <alignment horizontal="center" vertical="center" textRotation="255" wrapText="1"/>
    </xf>
    <xf numFmtId="37" fontId="15" fillId="0" borderId="130" xfId="0" applyFont="1" applyFill="1" applyBorder="1" applyAlignment="1">
      <alignment horizontal="center" vertical="center"/>
    </xf>
    <xf numFmtId="37" fontId="15" fillId="0" borderId="132" xfId="0" applyFont="1" applyFill="1" applyBorder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37" fontId="11" fillId="0" borderId="0" xfId="0" applyFont="1" applyFill="1" applyAlignment="1" applyProtection="1">
      <alignment horizontal="right" vertical="center"/>
    </xf>
    <xf numFmtId="37" fontId="18" fillId="0" borderId="197" xfId="0" quotePrefix="1" applyFont="1" applyFill="1" applyBorder="1" applyAlignment="1">
      <alignment horizontal="center" vertical="center" textRotation="255" wrapText="1"/>
    </xf>
    <xf numFmtId="37" fontId="18" fillId="0" borderId="79" xfId="0" applyFont="1" applyFill="1" applyBorder="1" applyAlignment="1">
      <alignment horizontal="center" vertical="center"/>
    </xf>
    <xf numFmtId="37" fontId="18" fillId="0" borderId="81" xfId="0" applyFont="1" applyFill="1" applyBorder="1" applyAlignment="1">
      <alignment horizontal="center" vertical="center"/>
    </xf>
    <xf numFmtId="37" fontId="26" fillId="0" borderId="117" xfId="0" applyFont="1" applyFill="1" applyBorder="1" applyAlignment="1">
      <alignment horizontal="center" vertical="center" wrapText="1" shrinkToFit="1"/>
    </xf>
    <xf numFmtId="37" fontId="26" fillId="0" borderId="82" xfId="0" applyFont="1" applyFill="1" applyBorder="1" applyAlignment="1">
      <alignment horizontal="center" vertical="center" wrapText="1" shrinkToFit="1"/>
    </xf>
    <xf numFmtId="37" fontId="16" fillId="0" borderId="116" xfId="0" applyFont="1" applyFill="1" applyBorder="1" applyAlignment="1" applyProtection="1">
      <alignment horizontal="center" vertical="center" textRotation="255" wrapText="1"/>
    </xf>
    <xf numFmtId="37" fontId="16" fillId="0" borderId="86" xfId="0" applyFont="1" applyFill="1" applyBorder="1" applyAlignment="1" applyProtection="1">
      <alignment horizontal="center" vertical="center" textRotation="255" wrapText="1"/>
    </xf>
    <xf numFmtId="37" fontId="16" fillId="0" borderId="87" xfId="0" applyFont="1" applyFill="1" applyBorder="1" applyAlignment="1" applyProtection="1">
      <alignment horizontal="center" vertical="center" textRotation="255" wrapText="1"/>
    </xf>
    <xf numFmtId="37" fontId="16" fillId="0" borderId="88" xfId="0" applyFont="1" applyFill="1" applyBorder="1" applyAlignment="1" applyProtection="1">
      <alignment horizontal="center" vertical="center" textRotation="255" shrinkToFit="1"/>
    </xf>
    <xf numFmtId="37" fontId="16" fillId="0" borderId="86" xfId="0" applyFont="1" applyFill="1" applyBorder="1" applyAlignment="1" applyProtection="1">
      <alignment horizontal="center" vertical="center" textRotation="255" shrinkToFit="1"/>
    </xf>
    <xf numFmtId="37" fontId="16" fillId="0" borderId="87" xfId="0" applyFont="1" applyFill="1" applyBorder="1" applyAlignment="1" applyProtection="1">
      <alignment horizontal="center" vertical="center" textRotation="255" shrinkToFit="1"/>
    </xf>
    <xf numFmtId="37" fontId="0" fillId="0" borderId="53" xfId="0" applyFont="1" applyFill="1" applyBorder="1" applyAlignment="1" applyProtection="1">
      <alignment horizontal="center" vertical="center" textRotation="255" shrinkToFit="1"/>
    </xf>
    <xf numFmtId="37" fontId="0" fillId="0" borderId="53" xfId="0" applyFont="1" applyFill="1" applyBorder="1" applyAlignment="1" applyProtection="1">
      <alignment horizontal="center" vertical="center"/>
    </xf>
    <xf numFmtId="37" fontId="16" fillId="0" borderId="86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center" vertical="center"/>
    </xf>
    <xf numFmtId="37" fontId="16" fillId="0" borderId="89" xfId="0" quotePrefix="1" applyFont="1" applyFill="1" applyBorder="1" applyAlignment="1" applyProtection="1">
      <alignment horizontal="center" vertical="center"/>
    </xf>
    <xf numFmtId="37" fontId="16" fillId="0" borderId="149" xfId="0" quotePrefix="1" applyFont="1" applyFill="1" applyBorder="1" applyAlignment="1" applyProtection="1">
      <alignment horizontal="center" vertical="center"/>
    </xf>
    <xf numFmtId="37" fontId="16" fillId="0" borderId="268" xfId="0" quotePrefix="1" applyFont="1" applyFill="1" applyBorder="1" applyAlignment="1" applyProtection="1">
      <alignment horizontal="center" vertical="center"/>
    </xf>
    <xf numFmtId="37" fontId="16" fillId="0" borderId="139" xfId="0" applyFont="1" applyFill="1" applyBorder="1" applyAlignment="1" applyProtection="1">
      <alignment horizontal="center" vertical="center"/>
    </xf>
    <xf numFmtId="37" fontId="16" fillId="0" borderId="141" xfId="0" applyFont="1" applyFill="1" applyBorder="1" applyAlignment="1" applyProtection="1">
      <alignment horizontal="center" vertical="center"/>
    </xf>
    <xf numFmtId="37" fontId="16" fillId="0" borderId="140" xfId="0" applyFont="1" applyFill="1" applyBorder="1" applyAlignment="1" applyProtection="1">
      <alignment horizontal="center" vertical="center"/>
    </xf>
    <xf numFmtId="37" fontId="0" fillId="0" borderId="0" xfId="0" quotePrefix="1" applyFont="1" applyFill="1" applyBorder="1" applyAlignment="1" applyProtection="1">
      <alignment horizontal="center" vertical="center"/>
    </xf>
    <xf numFmtId="37" fontId="16" fillId="0" borderId="89" xfId="0" applyFont="1" applyFill="1" applyBorder="1" applyAlignment="1" applyProtection="1">
      <alignment horizontal="center" vertical="center"/>
    </xf>
    <xf numFmtId="37" fontId="16" fillId="0" borderId="123" xfId="0" applyFont="1" applyFill="1" applyBorder="1" applyAlignment="1" applyProtection="1">
      <alignment horizontal="center" vertical="center"/>
    </xf>
    <xf numFmtId="37" fontId="16" fillId="0" borderId="5" xfId="0" applyFont="1" applyFill="1" applyBorder="1" applyAlignment="1" applyProtection="1">
      <alignment horizontal="center" vertical="center"/>
    </xf>
    <xf numFmtId="37" fontId="16" fillId="0" borderId="150" xfId="0" applyFont="1" applyFill="1" applyBorder="1" applyAlignment="1" applyProtection="1">
      <alignment horizontal="center" vertical="center"/>
    </xf>
    <xf numFmtId="37" fontId="16" fillId="0" borderId="90" xfId="0" applyFont="1" applyFill="1" applyBorder="1" applyAlignment="1" applyProtection="1">
      <alignment horizontal="center" vertical="center"/>
    </xf>
    <xf numFmtId="37" fontId="16" fillId="0" borderId="124" xfId="0" applyFont="1" applyFill="1" applyBorder="1" applyAlignment="1" applyProtection="1">
      <alignment horizontal="center" vertical="center"/>
    </xf>
    <xf numFmtId="37" fontId="16" fillId="0" borderId="272" xfId="0" applyFont="1" applyFill="1" applyBorder="1" applyAlignment="1" applyProtection="1">
      <alignment horizontal="center" vertical="center"/>
    </xf>
    <xf numFmtId="37" fontId="16" fillId="0" borderId="273" xfId="0" applyFont="1" applyFill="1" applyBorder="1" applyAlignment="1" applyProtection="1">
      <alignment horizontal="center" vertical="center"/>
    </xf>
    <xf numFmtId="37" fontId="16" fillId="0" borderId="143" xfId="0" applyFont="1" applyFill="1" applyBorder="1" applyAlignment="1" applyProtection="1">
      <alignment horizontal="center" vertical="center"/>
    </xf>
    <xf numFmtId="37" fontId="16" fillId="0" borderId="155" xfId="0" quotePrefix="1" applyFont="1" applyFill="1" applyBorder="1" applyAlignment="1" applyProtection="1">
      <alignment horizontal="center" vertical="center"/>
    </xf>
    <xf numFmtId="37" fontId="16" fillId="0" borderId="125" xfId="0" quotePrefix="1" applyFont="1" applyFill="1" applyBorder="1" applyAlignment="1" applyProtection="1">
      <alignment horizontal="center" vertical="center"/>
    </xf>
    <xf numFmtId="37" fontId="16" fillId="0" borderId="170" xfId="0" quotePrefix="1" applyFont="1" applyFill="1" applyBorder="1" applyAlignment="1" applyProtection="1">
      <alignment horizontal="center" vertical="center"/>
    </xf>
    <xf numFmtId="179" fontId="16" fillId="0" borderId="89" xfId="0" quotePrefix="1" applyNumberFormat="1" applyFont="1" applyFill="1" applyBorder="1" applyAlignment="1" applyProtection="1">
      <alignment horizontal="center" vertical="center"/>
    </xf>
    <xf numFmtId="179" fontId="16" fillId="0" borderId="149" xfId="0" quotePrefix="1" applyNumberFormat="1" applyFont="1" applyFill="1" applyBorder="1" applyAlignment="1" applyProtection="1">
      <alignment horizontal="center" vertical="center"/>
    </xf>
    <xf numFmtId="179" fontId="16" fillId="0" borderId="123" xfId="0" quotePrefix="1" applyNumberFormat="1" applyFont="1" applyFill="1" applyBorder="1" applyAlignment="1" applyProtection="1">
      <alignment horizontal="center" vertical="center"/>
    </xf>
    <xf numFmtId="37" fontId="16" fillId="0" borderId="270" xfId="0" applyFont="1" applyFill="1" applyBorder="1" applyAlignment="1" applyProtection="1">
      <alignment horizontal="center" vertical="center"/>
    </xf>
    <xf numFmtId="37" fontId="16" fillId="0" borderId="271" xfId="0" applyFont="1" applyFill="1" applyBorder="1" applyAlignment="1" applyProtection="1">
      <alignment horizontal="center" vertical="center"/>
    </xf>
    <xf numFmtId="37" fontId="16" fillId="0" borderId="266" xfId="0" applyFont="1" applyFill="1" applyBorder="1" applyAlignment="1" applyProtection="1">
      <alignment horizontal="center" vertical="center"/>
    </xf>
    <xf numFmtId="37" fontId="16" fillId="0" borderId="267" xfId="0" applyFont="1" applyFill="1" applyBorder="1" applyAlignment="1" applyProtection="1">
      <alignment horizontal="center" vertical="center"/>
    </xf>
    <xf numFmtId="37" fontId="16" fillId="0" borderId="278" xfId="0" applyFont="1" applyFill="1" applyBorder="1" applyAlignment="1" applyProtection="1">
      <alignment horizontal="center" vertical="center"/>
    </xf>
    <xf numFmtId="37" fontId="16" fillId="0" borderId="277" xfId="0" applyFont="1" applyFill="1" applyBorder="1" applyAlignment="1" applyProtection="1">
      <alignment horizontal="center" vertical="center"/>
    </xf>
    <xf numFmtId="37" fontId="16" fillId="0" borderId="217" xfId="0" quotePrefix="1" applyFont="1" applyFill="1" applyBorder="1" applyAlignment="1" applyProtection="1">
      <alignment horizontal="center" vertical="center"/>
    </xf>
    <xf numFmtId="37" fontId="16" fillId="0" borderId="218" xfId="0" quotePrefix="1" applyFont="1" applyFill="1" applyBorder="1" applyAlignment="1" applyProtection="1">
      <alignment horizontal="center" vertical="center"/>
    </xf>
    <xf numFmtId="37" fontId="16" fillId="0" borderId="276" xfId="0" quotePrefix="1" applyFont="1" applyFill="1" applyBorder="1" applyAlignment="1" applyProtection="1">
      <alignment horizontal="center" vertical="center"/>
    </xf>
    <xf numFmtId="37" fontId="18" fillId="0" borderId="104" xfId="0" quotePrefix="1" applyFont="1" applyFill="1" applyBorder="1" applyAlignment="1">
      <alignment horizontal="center" vertical="center" textRotation="255" wrapText="1"/>
    </xf>
    <xf numFmtId="37" fontId="18" fillId="0" borderId="127" xfId="0" quotePrefix="1" applyFont="1" applyFill="1" applyBorder="1" applyAlignment="1">
      <alignment horizontal="center" vertical="center" textRotation="255" wrapText="1"/>
    </xf>
    <xf numFmtId="37" fontId="18" fillId="0" borderId="128" xfId="0" quotePrefix="1" applyFont="1" applyFill="1" applyBorder="1" applyAlignment="1">
      <alignment horizontal="center" vertical="center" textRotation="255" wrapText="1"/>
    </xf>
    <xf numFmtId="37" fontId="15" fillId="0" borderId="131" xfId="0" applyFont="1" applyFill="1" applyBorder="1" applyAlignment="1">
      <alignment horizontal="center" vertical="center"/>
    </xf>
    <xf numFmtId="37" fontId="18" fillId="0" borderId="129" xfId="0" quotePrefix="1" applyFont="1" applyFill="1" applyBorder="1" applyAlignment="1">
      <alignment horizontal="center" vertical="center" textRotation="255" wrapText="1"/>
    </xf>
    <xf numFmtId="37" fontId="26" fillId="0" borderId="104" xfId="0" applyFont="1" applyFill="1" applyBorder="1" applyAlignment="1">
      <alignment horizontal="center" vertical="center" wrapText="1" shrinkToFit="1"/>
    </xf>
    <xf numFmtId="37" fontId="26" fillId="0" borderId="110" xfId="0" applyFont="1" applyFill="1" applyBorder="1" applyAlignment="1">
      <alignment horizontal="center" vertical="center" wrapText="1" shrinkToFit="1"/>
    </xf>
  </cellXfs>
  <cellStyles count="7">
    <cellStyle name="パーセント" xfId="5" builtinId="5"/>
    <cellStyle name="桁区切り" xfId="4" builtinId="6"/>
    <cellStyle name="桁区切り 2" xfId="3" xr:uid="{00000000-0005-0000-0000-000000000000}"/>
    <cellStyle name="標準" xfId="0" builtinId="0"/>
    <cellStyle name="標準 2" xfId="2" xr:uid="{00000000-0005-0000-0000-000002000000}"/>
    <cellStyle name="標準 3" xfId="6" xr:uid="{0033D25B-0355-459F-8D16-8875D3809EA7}"/>
    <cellStyle name="未定義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1657350</xdr:colOff>
      <xdr:row>1</xdr:row>
      <xdr:rowOff>76200</xdr:rowOff>
    </xdr:from>
    <xdr:to>
      <xdr:col>6</xdr:col>
      <xdr:colOff>76200</xdr:colOff>
      <xdr:row>6</xdr:row>
      <xdr:rowOff>95250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6B912EA-BA66-4DC7-B2E2-B18DD7E42632}"/>
            </a:ext>
          </a:extLst>
        </xdr:cNvPr>
        <xdr:cNvSpPr/>
      </xdr:nvSpPr>
      <xdr:spPr>
        <a:xfrm>
          <a:off x="4848225" y="257175"/>
          <a:ext cx="1847850" cy="92392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3FA4-64FF-459A-AE0B-C7EAFCC22C17}">
  <sheetPr transitionEvaluation="1" transitionEntry="1">
    <tabColor theme="6" tint="-0.249977111117893"/>
  </sheetPr>
  <dimension ref="A1:S69"/>
  <sheetViews>
    <sheetView defaultGridColor="0" view="pageBreakPreview" topLeftCell="A16" colorId="22" zoomScale="70" zoomScaleNormal="87" zoomScaleSheetLayoutView="70" workbookViewId="0">
      <selection activeCell="D32" sqref="D32"/>
    </sheetView>
  </sheetViews>
  <sheetFormatPr defaultColWidth="10.640625" defaultRowHeight="16.5" x14ac:dyDescent="0.25"/>
  <cols>
    <col min="1" max="1" width="2.640625" customWidth="1"/>
    <col min="2" max="2" width="16.85546875" customWidth="1"/>
    <col min="3" max="3" width="12.5703125" customWidth="1"/>
    <col min="4" max="4" width="13.7109375" customWidth="1"/>
    <col min="5" max="6" width="10.640625" style="733" customWidth="1"/>
    <col min="7" max="7" width="3.85546875" customWidth="1"/>
    <col min="8" max="9" width="4.640625" customWidth="1"/>
    <col min="10" max="10" width="13.35546875" style="802" customWidth="1"/>
    <col min="11" max="11" width="11.92578125" style="802" bestFit="1" customWidth="1"/>
    <col min="12" max="12" width="11.140625" style="802" customWidth="1"/>
    <col min="13" max="13" width="3.640625" style="802" customWidth="1"/>
    <col min="14" max="14" width="12.0703125" style="802" bestFit="1" customWidth="1"/>
    <col min="17" max="17" width="16.640625" customWidth="1"/>
  </cols>
  <sheetData>
    <row r="1" spans="1:15" ht="26.4" customHeight="1" x14ac:dyDescent="0.35">
      <c r="A1" s="725" t="s">
        <v>215</v>
      </c>
      <c r="B1" s="726"/>
      <c r="C1" s="727"/>
      <c r="D1" s="728"/>
      <c r="E1" s="729"/>
      <c r="F1" s="729"/>
      <c r="G1" s="727"/>
      <c r="H1" s="727"/>
      <c r="I1" s="727"/>
      <c r="J1" s="730"/>
      <c r="K1" s="730"/>
      <c r="L1" s="730"/>
      <c r="M1" s="730"/>
      <c r="N1" s="730"/>
      <c r="O1" s="727"/>
    </row>
    <row r="2" spans="1:15" ht="7.5" customHeight="1" x14ac:dyDescent="0.25">
      <c r="A2" s="726"/>
      <c r="B2" s="726"/>
      <c r="C2" s="727"/>
      <c r="D2" s="727"/>
      <c r="E2" s="729"/>
      <c r="F2" s="729"/>
      <c r="G2" s="727"/>
      <c r="H2" s="727"/>
      <c r="I2" s="727"/>
      <c r="J2" s="730"/>
      <c r="K2" s="730"/>
      <c r="L2" s="730"/>
      <c r="M2" s="730"/>
      <c r="N2" s="730"/>
      <c r="O2" s="727"/>
    </row>
    <row r="3" spans="1:15" ht="22.25" customHeight="1" x14ac:dyDescent="0.25">
      <c r="A3" s="727"/>
      <c r="B3" s="731" t="s">
        <v>216</v>
      </c>
      <c r="C3" s="732"/>
      <c r="D3" s="732"/>
      <c r="F3" s="734"/>
      <c r="G3" s="729"/>
      <c r="H3" s="729"/>
      <c r="I3" s="729"/>
      <c r="J3" s="730"/>
      <c r="K3" s="730"/>
      <c r="L3" s="730"/>
      <c r="M3" s="730"/>
      <c r="N3" s="730"/>
      <c r="O3" s="727">
        <v>40</v>
      </c>
    </row>
    <row r="4" spans="1:15" x14ac:dyDescent="0.25">
      <c r="A4" s="727"/>
      <c r="B4" s="735"/>
      <c r="C4" s="732"/>
      <c r="D4" s="732"/>
      <c r="F4" s="734"/>
      <c r="G4" s="729"/>
      <c r="H4" s="729"/>
      <c r="I4" s="729"/>
      <c r="J4" s="730"/>
      <c r="K4" s="730"/>
      <c r="L4" s="730"/>
      <c r="M4" s="730"/>
      <c r="N4" s="730"/>
      <c r="O4" s="727"/>
    </row>
    <row r="5" spans="1:15" x14ac:dyDescent="0.25">
      <c r="A5" s="727"/>
      <c r="B5" s="735" t="s">
        <v>217</v>
      </c>
      <c r="C5" s="732"/>
      <c r="D5" s="732"/>
      <c r="F5" s="734"/>
      <c r="G5" s="729"/>
      <c r="H5" s="729"/>
      <c r="I5" s="729"/>
      <c r="J5" s="730"/>
      <c r="K5" s="730"/>
      <c r="L5" s="730"/>
      <c r="M5" s="730"/>
      <c r="N5" s="730"/>
      <c r="O5" s="727"/>
    </row>
    <row r="6" spans="1:15" x14ac:dyDescent="0.25">
      <c r="A6" s="727"/>
      <c r="B6" s="732"/>
      <c r="C6" s="736">
        <f>国内!E51</f>
        <v>1580387</v>
      </c>
      <c r="D6" t="s">
        <v>218</v>
      </c>
      <c r="E6" s="737">
        <f>C6/50</f>
        <v>31607.74</v>
      </c>
      <c r="F6" s="738">
        <f>ROUNDUP(E6,0)</f>
        <v>31608</v>
      </c>
      <c r="I6" s="729"/>
      <c r="J6" s="730"/>
      <c r="K6" s="730"/>
      <c r="L6" s="730"/>
      <c r="M6" s="730"/>
      <c r="N6" s="730"/>
      <c r="O6" s="727"/>
    </row>
    <row r="7" spans="1:15" x14ac:dyDescent="0.25">
      <c r="A7" s="727"/>
      <c r="B7" s="727"/>
      <c r="C7" s="732"/>
      <c r="D7" s="732"/>
      <c r="E7" s="739"/>
      <c r="F7" s="740" t="s">
        <v>219</v>
      </c>
      <c r="H7" s="732"/>
      <c r="I7" s="732"/>
      <c r="J7" s="741"/>
      <c r="K7" s="741"/>
      <c r="L7" s="741"/>
      <c r="M7" s="741"/>
      <c r="N7" s="741"/>
      <c r="O7" s="727"/>
    </row>
    <row r="8" spans="1:15" x14ac:dyDescent="0.25">
      <c r="A8" s="727"/>
      <c r="B8" s="727"/>
      <c r="C8" s="732"/>
      <c r="D8" s="732"/>
      <c r="E8" s="739"/>
      <c r="F8" s="742"/>
      <c r="H8" s="732"/>
      <c r="I8" s="732"/>
      <c r="J8" s="741"/>
      <c r="K8" s="741"/>
      <c r="L8" s="741"/>
      <c r="M8" s="741"/>
      <c r="N8" s="741"/>
      <c r="O8" s="727"/>
    </row>
    <row r="9" spans="1:15" ht="56.4" customHeight="1" x14ac:dyDescent="0.25">
      <c r="A9" s="727"/>
      <c r="B9" s="1055" t="s">
        <v>220</v>
      </c>
      <c r="C9" s="1055"/>
      <c r="D9" s="1055"/>
      <c r="E9" s="1055"/>
      <c r="F9" s="1055"/>
      <c r="G9" s="729"/>
      <c r="H9" s="729"/>
      <c r="I9" s="729"/>
      <c r="J9" s="730"/>
      <c r="K9" s="730"/>
      <c r="L9" s="730"/>
      <c r="M9" s="730"/>
      <c r="N9" s="730"/>
      <c r="O9" s="727">
        <v>40</v>
      </c>
    </row>
    <row r="10" spans="1:15" ht="11.25" customHeight="1" x14ac:dyDescent="0.25">
      <c r="B10" s="743"/>
      <c r="C10" s="744"/>
      <c r="D10" s="732"/>
      <c r="E10" s="729"/>
      <c r="F10" s="729"/>
      <c r="G10" s="727"/>
      <c r="H10" s="727"/>
      <c r="I10" s="727"/>
      <c r="J10" s="730"/>
      <c r="K10" s="730"/>
      <c r="L10" s="730"/>
      <c r="M10" s="730"/>
      <c r="N10" s="730"/>
      <c r="O10" s="727"/>
    </row>
    <row r="11" spans="1:15" x14ac:dyDescent="0.25">
      <c r="B11" s="745" t="s">
        <v>221</v>
      </c>
      <c r="C11" s="746" t="s">
        <v>222</v>
      </c>
      <c r="D11" s="732"/>
      <c r="E11" s="729"/>
      <c r="F11" s="729"/>
      <c r="G11" s="727"/>
      <c r="H11" s="727"/>
      <c r="I11" s="727"/>
      <c r="J11" s="730"/>
      <c r="K11" s="730"/>
      <c r="L11" s="730"/>
      <c r="M11" s="730"/>
      <c r="N11" s="730"/>
      <c r="O11" s="727"/>
    </row>
    <row r="12" spans="1:15" x14ac:dyDescent="0.25">
      <c r="C12" s="747">
        <f>C6</f>
        <v>1580387</v>
      </c>
      <c r="D12" s="748">
        <v>-800000</v>
      </c>
      <c r="E12" s="744" t="s">
        <v>223</v>
      </c>
      <c r="F12" s="744">
        <f>(C12-800000)/8</f>
        <v>97548.375</v>
      </c>
      <c r="H12" s="727"/>
      <c r="I12" s="727"/>
      <c r="J12" s="730"/>
      <c r="K12" s="730"/>
      <c r="L12" s="730"/>
      <c r="M12" s="730"/>
      <c r="N12" s="730"/>
      <c r="O12" s="727"/>
    </row>
    <row r="13" spans="1:15" x14ac:dyDescent="0.25">
      <c r="B13" s="749"/>
      <c r="C13" s="750">
        <v>8</v>
      </c>
      <c r="D13" s="732"/>
      <c r="E13" s="744"/>
      <c r="F13" s="744"/>
      <c r="H13" s="727"/>
      <c r="I13" s="727"/>
      <c r="J13" s="730"/>
      <c r="K13" s="730"/>
      <c r="L13" s="730"/>
      <c r="M13" s="730"/>
      <c r="N13" s="730"/>
      <c r="O13" s="727"/>
    </row>
    <row r="14" spans="1:15" x14ac:dyDescent="0.25">
      <c r="B14" s="745" t="s">
        <v>224</v>
      </c>
      <c r="C14" s="751" t="s">
        <v>225</v>
      </c>
      <c r="D14" s="732"/>
      <c r="E14" s="744"/>
      <c r="F14" s="744"/>
      <c r="H14" s="727"/>
      <c r="I14" s="727"/>
      <c r="J14" s="730"/>
      <c r="K14" s="730"/>
      <c r="L14" s="730"/>
      <c r="M14" s="730"/>
      <c r="N14" s="730"/>
      <c r="O14" s="727"/>
    </row>
    <row r="15" spans="1:15" x14ac:dyDescent="0.25">
      <c r="C15" s="748">
        <v>400000</v>
      </c>
      <c r="D15" s="732"/>
      <c r="E15" s="744" t="s">
        <v>226</v>
      </c>
      <c r="F15" s="744">
        <f>C15/C16</f>
        <v>66666.666666666672</v>
      </c>
      <c r="H15" s="727"/>
      <c r="I15" s="727"/>
      <c r="J15" s="730"/>
      <c r="K15" s="730"/>
      <c r="L15" s="730"/>
      <c r="M15" s="730"/>
      <c r="N15" s="730"/>
      <c r="O15" s="727"/>
    </row>
    <row r="16" spans="1:15" x14ac:dyDescent="0.25">
      <c r="B16" s="749"/>
      <c r="C16" s="752">
        <v>6</v>
      </c>
      <c r="D16" s="732"/>
      <c r="E16" s="729"/>
      <c r="F16" s="727"/>
      <c r="H16" s="727"/>
      <c r="I16" s="727"/>
      <c r="J16" s="730"/>
      <c r="K16" s="730"/>
      <c r="L16" s="730"/>
      <c r="M16" s="730"/>
      <c r="N16" s="730"/>
      <c r="O16" s="727"/>
    </row>
    <row r="17" spans="1:19" x14ac:dyDescent="0.25">
      <c r="B17" s="745" t="s">
        <v>227</v>
      </c>
      <c r="C17" s="751" t="s">
        <v>228</v>
      </c>
      <c r="D17" s="732"/>
      <c r="E17" s="729"/>
      <c r="F17" s="727"/>
      <c r="H17" s="727"/>
      <c r="I17" s="727"/>
      <c r="J17" s="730"/>
      <c r="K17" s="730"/>
      <c r="L17" s="730"/>
      <c r="M17" s="730"/>
      <c r="N17" s="730"/>
      <c r="O17" s="727"/>
    </row>
    <row r="18" spans="1:19" x14ac:dyDescent="0.25">
      <c r="C18" s="748">
        <v>400000</v>
      </c>
      <c r="D18" s="732"/>
      <c r="E18" s="744" t="s">
        <v>226</v>
      </c>
      <c r="F18" s="744">
        <f>C18/C19</f>
        <v>133333.33333333334</v>
      </c>
      <c r="H18" s="727"/>
      <c r="I18" s="727"/>
      <c r="J18" s="730"/>
      <c r="K18" s="730"/>
      <c r="L18" s="730"/>
      <c r="M18" s="730"/>
      <c r="N18" s="730"/>
      <c r="O18" s="727"/>
    </row>
    <row r="19" spans="1:19" x14ac:dyDescent="0.25">
      <c r="B19" s="749"/>
      <c r="C19" s="752">
        <v>3</v>
      </c>
      <c r="D19" s="732"/>
      <c r="E19" s="729"/>
      <c r="F19" s="727"/>
      <c r="H19" s="727"/>
      <c r="I19" s="727"/>
      <c r="J19" s="730"/>
      <c r="K19" s="730"/>
      <c r="L19" s="730"/>
      <c r="M19" s="730"/>
      <c r="N19" s="730"/>
      <c r="O19" s="727"/>
    </row>
    <row r="20" spans="1:19" x14ac:dyDescent="0.25">
      <c r="A20" s="753"/>
      <c r="B20" s="754"/>
      <c r="C20" s="744"/>
      <c r="D20" s="754" t="s">
        <v>229</v>
      </c>
      <c r="E20" s="744" t="s">
        <v>226</v>
      </c>
      <c r="F20" s="744">
        <f>F15+F18+F12</f>
        <v>297548.375</v>
      </c>
      <c r="H20" s="727"/>
      <c r="I20" s="727"/>
      <c r="J20" s="730"/>
      <c r="K20" s="730"/>
      <c r="L20" s="730"/>
      <c r="M20" s="730"/>
      <c r="N20" s="730"/>
      <c r="O20" s="727"/>
    </row>
    <row r="21" spans="1:19" ht="6.75" customHeight="1" x14ac:dyDescent="0.25">
      <c r="A21" s="749"/>
      <c r="B21" s="744"/>
      <c r="C21" s="727"/>
      <c r="D21" s="727"/>
      <c r="E21" s="744"/>
      <c r="F21" s="744"/>
      <c r="H21" s="727"/>
      <c r="I21" s="727"/>
      <c r="J21" s="730"/>
      <c r="K21" s="730"/>
      <c r="L21" s="730"/>
      <c r="M21" s="730"/>
      <c r="N21" s="730"/>
      <c r="O21" s="727"/>
    </row>
    <row r="22" spans="1:19" x14ac:dyDescent="0.25">
      <c r="A22" s="755"/>
      <c r="B22" s="754"/>
      <c r="C22" s="727"/>
      <c r="D22" s="727"/>
      <c r="E22" s="754"/>
      <c r="F22" s="756">
        <f>ROUNDUP(F20,0)</f>
        <v>297549</v>
      </c>
      <c r="H22" s="727"/>
      <c r="I22" s="727"/>
      <c r="J22" s="730"/>
      <c r="K22" s="730"/>
      <c r="L22" s="730"/>
      <c r="M22" s="730"/>
      <c r="N22" s="730"/>
      <c r="O22" s="727"/>
    </row>
    <row r="23" spans="1:19" x14ac:dyDescent="0.25">
      <c r="A23" s="755"/>
      <c r="B23" s="754"/>
      <c r="C23" s="727"/>
      <c r="D23" s="727"/>
      <c r="E23" s="754"/>
      <c r="F23" s="757" t="s">
        <v>230</v>
      </c>
      <c r="H23" s="727"/>
      <c r="I23" s="727"/>
      <c r="J23" s="730"/>
      <c r="K23" s="730"/>
      <c r="L23" s="730"/>
      <c r="M23" s="730"/>
      <c r="N23" s="730"/>
      <c r="O23" s="727"/>
    </row>
    <row r="24" spans="1:19" x14ac:dyDescent="0.25">
      <c r="A24" s="755"/>
      <c r="B24" s="758" t="s">
        <v>231</v>
      </c>
      <c r="C24" s="727"/>
      <c r="D24" s="727"/>
      <c r="E24" s="754"/>
      <c r="F24" s="757"/>
      <c r="H24" s="727"/>
      <c r="I24" s="727"/>
      <c r="J24" s="730"/>
      <c r="K24" s="730"/>
      <c r="L24" s="730"/>
      <c r="M24" s="730"/>
      <c r="N24" s="730"/>
      <c r="O24" s="727"/>
    </row>
    <row r="25" spans="1:19" ht="17" thickBot="1" x14ac:dyDescent="0.3">
      <c r="A25" s="755"/>
      <c r="B25" s="754"/>
      <c r="C25" s="727"/>
      <c r="D25" s="727"/>
      <c r="E25" s="754"/>
      <c r="F25" s="757"/>
      <c r="H25" s="727"/>
      <c r="I25" s="727"/>
      <c r="J25" s="730"/>
      <c r="K25" s="730"/>
      <c r="L25" s="730"/>
      <c r="M25" s="730"/>
      <c r="N25" s="730"/>
      <c r="O25" s="727"/>
    </row>
    <row r="26" spans="1:19" ht="17" thickBot="1" x14ac:dyDescent="0.3">
      <c r="B26" s="759" t="s">
        <v>232</v>
      </c>
      <c r="C26" s="760"/>
      <c r="D26" s="761"/>
      <c r="E26" s="1056" t="s">
        <v>233</v>
      </c>
      <c r="F26" s="1057"/>
      <c r="G26" s="762"/>
      <c r="H26" s="727"/>
      <c r="I26" s="727"/>
      <c r="J26" s="730"/>
      <c r="K26" s="730"/>
      <c r="L26" s="730"/>
      <c r="M26" s="730"/>
      <c r="N26" s="730"/>
      <c r="O26" s="727"/>
    </row>
    <row r="27" spans="1:19" ht="17" thickBot="1" x14ac:dyDescent="0.3">
      <c r="B27" s="763"/>
      <c r="C27" s="764" t="s">
        <v>0</v>
      </c>
      <c r="D27" s="765" t="s">
        <v>3</v>
      </c>
      <c r="E27" s="766" t="s">
        <v>234</v>
      </c>
      <c r="F27" s="767" t="s">
        <v>235</v>
      </c>
      <c r="G27" s="768"/>
      <c r="H27" s="769"/>
      <c r="I27" s="726"/>
      <c r="J27" s="770"/>
      <c r="K27" s="770"/>
      <c r="L27" s="770"/>
      <c r="M27" s="770"/>
      <c r="N27" s="770"/>
      <c r="O27" s="727"/>
    </row>
    <row r="28" spans="1:19" x14ac:dyDescent="0.25">
      <c r="B28" s="771" t="s">
        <v>236</v>
      </c>
      <c r="C28" s="772" t="s">
        <v>6</v>
      </c>
      <c r="D28" s="773">
        <f>国内!E7</f>
        <v>12150</v>
      </c>
      <c r="E28" s="774"/>
      <c r="F28" s="775"/>
      <c r="G28" s="776"/>
      <c r="H28" s="729"/>
      <c r="I28" s="729"/>
      <c r="J28" s="730"/>
      <c r="K28" s="730"/>
      <c r="L28" s="730"/>
      <c r="M28" s="730"/>
      <c r="N28" s="730"/>
      <c r="O28" s="727">
        <v>1</v>
      </c>
      <c r="P28" s="732" t="s">
        <v>237</v>
      </c>
      <c r="Q28" s="732" t="s">
        <v>238</v>
      </c>
      <c r="R28" t="s">
        <v>239</v>
      </c>
      <c r="S28" t="s">
        <v>240</v>
      </c>
    </row>
    <row r="29" spans="1:19" x14ac:dyDescent="0.25">
      <c r="B29" s="777"/>
      <c r="C29" s="772" t="s">
        <v>7</v>
      </c>
      <c r="D29" s="773">
        <f>国内!E8</f>
        <v>18266</v>
      </c>
      <c r="E29" s="776"/>
      <c r="F29" s="778"/>
      <c r="G29" s="776"/>
      <c r="H29" s="729"/>
      <c r="I29" s="729"/>
      <c r="J29" s="779"/>
      <c r="K29" s="779"/>
      <c r="L29" s="779"/>
      <c r="M29" s="779"/>
      <c r="N29" s="779"/>
      <c r="O29" s="727">
        <v>2</v>
      </c>
      <c r="P29" s="732">
        <f>C6</f>
        <v>1580387</v>
      </c>
      <c r="Q29" s="732">
        <f>P29-400000</f>
        <v>1180387</v>
      </c>
      <c r="R29" s="780" t="s">
        <v>241</v>
      </c>
      <c r="S29">
        <f>Q29/6</f>
        <v>196731.16666666666</v>
      </c>
    </row>
    <row r="30" spans="1:19" ht="17" thickBot="1" x14ac:dyDescent="0.3">
      <c r="B30" s="781"/>
      <c r="C30" s="782" t="s">
        <v>242</v>
      </c>
      <c r="D30" s="783">
        <f>国内!E9</f>
        <v>30416</v>
      </c>
      <c r="E30" s="784">
        <f>D30/3</f>
        <v>10138.666666666666</v>
      </c>
      <c r="F30" s="785">
        <f>ROUNDUP(E30,0)</f>
        <v>10139</v>
      </c>
      <c r="G30" s="776"/>
      <c r="H30" s="729"/>
      <c r="I30" s="729"/>
      <c r="J30" s="730"/>
      <c r="K30" s="730"/>
      <c r="L30" s="730"/>
      <c r="M30" s="730"/>
      <c r="N30" s="730"/>
      <c r="O30" s="727">
        <v>3</v>
      </c>
      <c r="Q30">
        <v>400000</v>
      </c>
      <c r="R30" s="780" t="s">
        <v>243</v>
      </c>
      <c r="S30">
        <f>Q30/3</f>
        <v>133333.33333333334</v>
      </c>
    </row>
    <row r="31" spans="1:19" x14ac:dyDescent="0.25">
      <c r="B31" s="786" t="s">
        <v>244</v>
      </c>
      <c r="C31" s="787" t="s">
        <v>8</v>
      </c>
      <c r="D31" s="788">
        <f>国内!E13</f>
        <v>5622</v>
      </c>
      <c r="E31" s="774"/>
      <c r="F31" s="775"/>
      <c r="G31" s="776"/>
      <c r="H31" s="729"/>
      <c r="I31" s="729"/>
      <c r="J31" s="730"/>
      <c r="K31" s="730"/>
      <c r="L31" s="730"/>
      <c r="M31" s="730"/>
      <c r="N31" s="730"/>
      <c r="O31" s="727">
        <v>8</v>
      </c>
    </row>
    <row r="32" spans="1:19" x14ac:dyDescent="0.25">
      <c r="B32" s="777"/>
      <c r="C32" s="772" t="s">
        <v>9</v>
      </c>
      <c r="D32" s="773">
        <f>国内!E14</f>
        <v>1361</v>
      </c>
      <c r="E32" s="776"/>
      <c r="F32" s="778"/>
      <c r="G32" s="776"/>
      <c r="H32" s="729"/>
      <c r="I32" s="729"/>
      <c r="J32" s="730"/>
      <c r="K32" s="730"/>
      <c r="L32" s="730"/>
      <c r="M32" s="730"/>
      <c r="N32" s="730"/>
      <c r="O32" s="727">
        <v>9</v>
      </c>
    </row>
    <row r="33" spans="2:15" x14ac:dyDescent="0.25">
      <c r="B33" s="777"/>
      <c r="C33" s="772" t="s">
        <v>10</v>
      </c>
      <c r="D33" s="773">
        <f>国内!E15</f>
        <v>10598</v>
      </c>
      <c r="E33" s="776"/>
      <c r="F33" s="778"/>
      <c r="G33" s="776"/>
      <c r="H33" s="729"/>
      <c r="I33" s="729"/>
      <c r="J33" s="730"/>
      <c r="K33" s="730"/>
      <c r="L33" s="730"/>
      <c r="M33" s="730"/>
      <c r="N33" s="730"/>
      <c r="O33" s="727"/>
    </row>
    <row r="34" spans="2:15" ht="17" thickBot="1" x14ac:dyDescent="0.3">
      <c r="B34" s="781"/>
      <c r="C34" s="782" t="s">
        <v>242</v>
      </c>
      <c r="D34" s="783">
        <f>国内!E16</f>
        <v>17581</v>
      </c>
      <c r="E34" s="784">
        <f>D34/3</f>
        <v>5860.333333333333</v>
      </c>
      <c r="F34" s="785">
        <f>ROUNDUP(E34,0)</f>
        <v>5861</v>
      </c>
      <c r="G34" s="776"/>
      <c r="H34" s="729"/>
      <c r="I34" s="729"/>
      <c r="J34" s="730"/>
      <c r="K34" s="730"/>
      <c r="L34" s="730"/>
      <c r="M34" s="730"/>
      <c r="N34" s="730"/>
      <c r="O34" s="727">
        <v>10</v>
      </c>
    </row>
    <row r="35" spans="2:15" x14ac:dyDescent="0.25">
      <c r="B35" s="771" t="s">
        <v>245</v>
      </c>
      <c r="C35" s="789" t="s">
        <v>11</v>
      </c>
      <c r="D35" s="790">
        <f>国内!E17</f>
        <v>12446</v>
      </c>
      <c r="E35" s="774"/>
      <c r="F35" s="775"/>
      <c r="G35" s="776"/>
      <c r="H35" s="729"/>
      <c r="I35" s="729"/>
      <c r="J35" s="730"/>
      <c r="K35" s="730"/>
      <c r="L35" s="730"/>
      <c r="M35" s="730"/>
      <c r="N35" s="730"/>
      <c r="O35" s="727">
        <v>11</v>
      </c>
    </row>
    <row r="36" spans="2:15" x14ac:dyDescent="0.25">
      <c r="B36" s="777"/>
      <c r="C36" s="772" t="s">
        <v>12</v>
      </c>
      <c r="D36" s="790">
        <f>国内!E18</f>
        <v>4467</v>
      </c>
      <c r="E36" s="776"/>
      <c r="F36" s="778"/>
      <c r="G36" s="776"/>
      <c r="H36" s="729"/>
      <c r="I36" s="729"/>
      <c r="J36" s="730"/>
      <c r="K36" s="730"/>
      <c r="L36" s="730"/>
      <c r="M36" s="730"/>
      <c r="N36" s="730"/>
      <c r="O36" s="727">
        <v>12</v>
      </c>
    </row>
    <row r="37" spans="2:15" x14ac:dyDescent="0.25">
      <c r="B37" s="777"/>
      <c r="C37" s="772" t="s">
        <v>13</v>
      </c>
      <c r="D37" s="790">
        <f>国内!E19</f>
        <v>7686</v>
      </c>
      <c r="E37" s="776"/>
      <c r="F37" s="778"/>
      <c r="G37" s="776"/>
      <c r="H37" s="729"/>
      <c r="I37" s="729"/>
      <c r="J37" s="730"/>
      <c r="K37" s="730"/>
      <c r="L37" s="730"/>
      <c r="M37" s="730"/>
      <c r="N37" s="730"/>
      <c r="O37" s="727">
        <v>13</v>
      </c>
    </row>
    <row r="38" spans="2:15" x14ac:dyDescent="0.25">
      <c r="B38" s="777"/>
      <c r="C38" s="772" t="s">
        <v>14</v>
      </c>
      <c r="D38" s="790">
        <f>国内!E20</f>
        <v>4956</v>
      </c>
      <c r="E38" s="776"/>
      <c r="F38" s="778"/>
      <c r="G38" s="776"/>
      <c r="H38" s="729"/>
      <c r="I38" s="729"/>
      <c r="J38" s="730"/>
      <c r="K38" s="730"/>
      <c r="L38" s="730"/>
      <c r="M38" s="730"/>
      <c r="N38" s="730"/>
      <c r="O38" s="727"/>
    </row>
    <row r="39" spans="2:15" x14ac:dyDescent="0.25">
      <c r="B39" s="777"/>
      <c r="C39" s="772" t="s">
        <v>15</v>
      </c>
      <c r="D39" s="790">
        <f>国内!E21</f>
        <v>2806</v>
      </c>
      <c r="E39" s="776"/>
      <c r="F39" s="778"/>
      <c r="G39" s="776"/>
      <c r="H39" s="729"/>
      <c r="I39" s="729"/>
      <c r="J39" s="730"/>
      <c r="K39" s="730"/>
      <c r="L39" s="730"/>
      <c r="M39" s="730"/>
      <c r="N39" s="730"/>
      <c r="O39" s="727">
        <v>15</v>
      </c>
    </row>
    <row r="40" spans="2:15" x14ac:dyDescent="0.25">
      <c r="B40" s="777"/>
      <c r="C40" s="772" t="s">
        <v>246</v>
      </c>
      <c r="D40" s="790">
        <f>国内!E22</f>
        <v>10532</v>
      </c>
      <c r="E40" s="776"/>
      <c r="F40" s="778"/>
      <c r="G40" s="776"/>
      <c r="H40" s="729"/>
      <c r="I40" s="729"/>
      <c r="J40" s="730"/>
      <c r="K40" s="730"/>
      <c r="L40" s="730"/>
      <c r="M40" s="730"/>
      <c r="N40" s="730"/>
      <c r="O40" s="727">
        <v>16</v>
      </c>
    </row>
    <row r="41" spans="2:15" ht="17" thickBot="1" x14ac:dyDescent="0.3">
      <c r="B41" s="781"/>
      <c r="C41" s="782" t="s">
        <v>242</v>
      </c>
      <c r="D41" s="783">
        <f>国内!E23</f>
        <v>42893</v>
      </c>
      <c r="E41" s="784">
        <f>D41/3</f>
        <v>14297.666666666666</v>
      </c>
      <c r="F41" s="785">
        <f>ROUNDUP(E41,0)</f>
        <v>14298</v>
      </c>
      <c r="G41" s="776"/>
      <c r="H41" s="729"/>
      <c r="I41" s="729"/>
      <c r="J41" s="730"/>
      <c r="K41" s="730"/>
      <c r="L41" s="730"/>
      <c r="M41" s="730"/>
      <c r="N41" s="730"/>
      <c r="O41" s="727">
        <v>17</v>
      </c>
    </row>
    <row r="42" spans="2:15" x14ac:dyDescent="0.25">
      <c r="B42" s="771" t="s">
        <v>247</v>
      </c>
      <c r="C42" s="772" t="s">
        <v>16</v>
      </c>
      <c r="D42" s="773">
        <f>国内!E24</f>
        <v>3409</v>
      </c>
      <c r="E42" s="774"/>
      <c r="F42" s="775"/>
      <c r="G42" s="776"/>
      <c r="H42" s="729"/>
      <c r="I42" s="729"/>
      <c r="J42" s="730"/>
      <c r="K42" s="730"/>
      <c r="L42" s="730"/>
      <c r="M42" s="730"/>
      <c r="N42" s="730"/>
      <c r="O42" s="727">
        <v>18</v>
      </c>
    </row>
    <row r="43" spans="2:15" x14ac:dyDescent="0.25">
      <c r="B43" s="777"/>
      <c r="C43" s="772" t="s">
        <v>17</v>
      </c>
      <c r="D43" s="773">
        <f>国内!E25</f>
        <v>2548</v>
      </c>
      <c r="E43" s="776"/>
      <c r="F43" s="778"/>
      <c r="G43" s="776"/>
      <c r="H43" s="729"/>
      <c r="I43" s="729"/>
      <c r="J43" s="730"/>
      <c r="K43" s="730"/>
      <c r="L43" s="730"/>
      <c r="M43" s="730"/>
      <c r="N43" s="730"/>
      <c r="O43" s="727"/>
    </row>
    <row r="44" spans="2:15" x14ac:dyDescent="0.25">
      <c r="B44" s="777"/>
      <c r="C44" s="772" t="s">
        <v>18</v>
      </c>
      <c r="D44" s="773">
        <f>国内!E26</f>
        <v>5393</v>
      </c>
      <c r="E44" s="776"/>
      <c r="F44" s="778"/>
      <c r="G44" s="776"/>
      <c r="H44" s="729"/>
      <c r="I44" s="729"/>
      <c r="J44" s="730"/>
      <c r="K44" s="730"/>
      <c r="L44" s="730"/>
      <c r="M44" s="730"/>
      <c r="N44" s="730"/>
      <c r="O44" s="727">
        <v>19</v>
      </c>
    </row>
    <row r="45" spans="2:15" x14ac:dyDescent="0.25">
      <c r="B45" s="777"/>
      <c r="C45" s="772" t="s">
        <v>248</v>
      </c>
      <c r="D45" s="773">
        <f>国内!E27</f>
        <v>14627</v>
      </c>
      <c r="E45" s="776"/>
      <c r="F45" s="778"/>
      <c r="G45" s="776"/>
      <c r="H45" s="729"/>
      <c r="I45" s="729"/>
      <c r="J45" s="730"/>
      <c r="K45" s="730"/>
      <c r="L45" s="730"/>
      <c r="M45" s="730"/>
      <c r="N45" s="730"/>
      <c r="O45" s="727">
        <v>20</v>
      </c>
    </row>
    <row r="46" spans="2:15" ht="17" thickBot="1" x14ac:dyDescent="0.3">
      <c r="B46" s="781"/>
      <c r="C46" s="782" t="s">
        <v>242</v>
      </c>
      <c r="D46" s="783">
        <f>国内!E28</f>
        <v>25977</v>
      </c>
      <c r="E46" s="784">
        <f>D46/3</f>
        <v>8659</v>
      </c>
      <c r="F46" s="785">
        <f>ROUNDUP(E46,0)</f>
        <v>8659</v>
      </c>
      <c r="G46" s="776"/>
      <c r="H46" s="729"/>
      <c r="I46" s="729"/>
      <c r="J46" s="730"/>
      <c r="K46" s="730"/>
      <c r="L46" s="730"/>
      <c r="M46" s="730"/>
      <c r="N46" s="730"/>
      <c r="O46" s="727">
        <v>21</v>
      </c>
    </row>
    <row r="47" spans="2:15" x14ac:dyDescent="0.25">
      <c r="B47" s="771" t="s">
        <v>249</v>
      </c>
      <c r="C47" s="772" t="s">
        <v>19</v>
      </c>
      <c r="D47" s="773">
        <f>国内!E29</f>
        <v>29557</v>
      </c>
      <c r="E47" s="774"/>
      <c r="F47" s="775"/>
      <c r="G47" s="776"/>
      <c r="H47" s="729"/>
      <c r="I47" s="729"/>
      <c r="J47" s="730"/>
      <c r="K47" s="730"/>
      <c r="L47" s="730"/>
      <c r="M47" s="730"/>
      <c r="N47" s="730"/>
      <c r="O47" s="727">
        <v>22</v>
      </c>
    </row>
    <row r="48" spans="2:15" ht="17" thickBot="1" x14ac:dyDescent="0.3">
      <c r="B48" s="781"/>
      <c r="C48" s="782" t="s">
        <v>242</v>
      </c>
      <c r="D48" s="783">
        <f>国内!E30</f>
        <v>29557</v>
      </c>
      <c r="E48" s="784">
        <f>D48/3</f>
        <v>9852.3333333333339</v>
      </c>
      <c r="F48" s="785">
        <f>ROUNDUP(E48,0)</f>
        <v>9853</v>
      </c>
      <c r="G48" s="776"/>
      <c r="H48" s="729"/>
      <c r="I48" s="729"/>
      <c r="J48" s="730"/>
      <c r="K48" s="730"/>
      <c r="L48" s="730"/>
      <c r="M48" s="730"/>
      <c r="N48" s="730"/>
      <c r="O48" s="727">
        <v>23</v>
      </c>
    </row>
    <row r="49" spans="2:15" x14ac:dyDescent="0.25">
      <c r="B49" s="786" t="s">
        <v>250</v>
      </c>
      <c r="C49" s="787" t="s">
        <v>20</v>
      </c>
      <c r="D49" s="791">
        <f>国内!E31</f>
        <v>11337</v>
      </c>
      <c r="E49" s="774"/>
      <c r="F49" s="775"/>
      <c r="G49" s="776"/>
      <c r="H49" s="729"/>
      <c r="I49" s="729"/>
      <c r="J49" s="730"/>
      <c r="K49" s="730"/>
      <c r="L49" s="730"/>
      <c r="M49" s="730"/>
      <c r="N49" s="730"/>
      <c r="O49" s="727"/>
    </row>
    <row r="50" spans="2:15" x14ac:dyDescent="0.25">
      <c r="B50" s="777"/>
      <c r="C50" s="772" t="s">
        <v>251</v>
      </c>
      <c r="D50" s="792">
        <f>国内!E32</f>
        <v>8975</v>
      </c>
      <c r="E50" s="776"/>
      <c r="F50" s="778"/>
      <c r="G50" s="776"/>
      <c r="H50" s="729"/>
      <c r="I50" s="729"/>
      <c r="J50" s="730"/>
      <c r="K50" s="730"/>
      <c r="L50" s="730"/>
      <c r="M50" s="730"/>
      <c r="N50" s="730"/>
      <c r="O50" s="727">
        <v>24</v>
      </c>
    </row>
    <row r="51" spans="2:15" x14ac:dyDescent="0.25">
      <c r="B51" s="777"/>
      <c r="C51" s="772" t="s">
        <v>22</v>
      </c>
      <c r="D51" s="792">
        <f>国内!E33</f>
        <v>8832</v>
      </c>
      <c r="E51" s="776"/>
      <c r="F51" s="778"/>
      <c r="G51" s="776"/>
      <c r="H51" s="729"/>
      <c r="I51" s="729"/>
      <c r="J51" s="730"/>
      <c r="K51" s="730"/>
      <c r="L51" s="730"/>
      <c r="M51" s="730"/>
      <c r="N51" s="730"/>
      <c r="O51" s="727">
        <v>25</v>
      </c>
    </row>
    <row r="52" spans="2:15" x14ac:dyDescent="0.25">
      <c r="B52" s="777"/>
      <c r="C52" s="772" t="s">
        <v>23</v>
      </c>
      <c r="D52" s="792">
        <f>国内!E34</f>
        <v>28538</v>
      </c>
      <c r="E52" s="776"/>
      <c r="F52" s="778"/>
      <c r="G52" s="776"/>
      <c r="H52" s="729"/>
      <c r="I52" s="729"/>
      <c r="J52" s="730"/>
      <c r="K52" s="730"/>
      <c r="L52" s="730"/>
      <c r="M52" s="730"/>
      <c r="N52" s="730"/>
      <c r="O52" s="727">
        <v>26</v>
      </c>
    </row>
    <row r="53" spans="2:15" x14ac:dyDescent="0.25">
      <c r="B53" s="777"/>
      <c r="C53" s="772" t="s">
        <v>24</v>
      </c>
      <c r="D53" s="792">
        <f>国内!E35</f>
        <v>21236</v>
      </c>
      <c r="E53" s="776"/>
      <c r="F53" s="778"/>
      <c r="G53" s="776"/>
      <c r="H53" s="729"/>
      <c r="I53" s="729"/>
      <c r="J53" s="730"/>
      <c r="K53" s="730"/>
      <c r="L53" s="730"/>
      <c r="M53" s="730"/>
      <c r="N53" s="730"/>
      <c r="O53" s="727">
        <v>27</v>
      </c>
    </row>
    <row r="54" spans="2:15" ht="17" thickBot="1" x14ac:dyDescent="0.3">
      <c r="B54" s="781"/>
      <c r="C54" s="782" t="s">
        <v>242</v>
      </c>
      <c r="D54" s="793">
        <f>国内!E36</f>
        <v>78918</v>
      </c>
      <c r="E54" s="784">
        <f t="shared" ref="E54:E62" si="0">D54/3</f>
        <v>26306</v>
      </c>
      <c r="F54" s="785">
        <f>ROUNDUP(E54,0)</f>
        <v>26306</v>
      </c>
      <c r="G54" s="776"/>
      <c r="H54" s="729"/>
      <c r="I54" s="729"/>
      <c r="J54" s="730"/>
      <c r="K54" s="730"/>
      <c r="L54" s="730"/>
      <c r="M54" s="730"/>
      <c r="N54" s="730"/>
      <c r="O54" s="727"/>
    </row>
    <row r="55" spans="2:15" x14ac:dyDescent="0.25">
      <c r="B55" s="794" t="s">
        <v>252</v>
      </c>
      <c r="C55" s="795" t="s">
        <v>253</v>
      </c>
      <c r="D55" s="788">
        <f>国内!E38</f>
        <v>274817</v>
      </c>
      <c r="E55" s="796">
        <f t="shared" si="0"/>
        <v>91605.666666666672</v>
      </c>
      <c r="F55" s="797">
        <f t="shared" ref="F55:F69" si="1">ROUNDUP(E55,0)</f>
        <v>91606</v>
      </c>
      <c r="G55" s="776"/>
      <c r="H55" s="729"/>
      <c r="I55" s="729"/>
      <c r="J55" s="730"/>
      <c r="K55" s="730"/>
      <c r="L55" s="730"/>
      <c r="M55" s="730"/>
      <c r="N55" s="730"/>
      <c r="O55" s="727"/>
    </row>
    <row r="56" spans="2:15" x14ac:dyDescent="0.25">
      <c r="B56" s="798" t="s">
        <v>254</v>
      </c>
      <c r="C56" s="772" t="s">
        <v>255</v>
      </c>
      <c r="D56" s="799">
        <f>国内!E39</f>
        <v>307795</v>
      </c>
      <c r="E56" s="800">
        <f t="shared" si="0"/>
        <v>102598.33333333333</v>
      </c>
      <c r="F56" s="801">
        <f t="shared" si="1"/>
        <v>102599</v>
      </c>
      <c r="G56" s="776"/>
      <c r="H56" s="729"/>
      <c r="K56" s="744"/>
      <c r="L56" s="744"/>
      <c r="M56" s="744"/>
      <c r="N56" s="744"/>
      <c r="O56" s="727">
        <v>31</v>
      </c>
    </row>
    <row r="57" spans="2:15" x14ac:dyDescent="0.25">
      <c r="B57" s="803" t="s">
        <v>256</v>
      </c>
      <c r="C57" s="772" t="s">
        <v>257</v>
      </c>
      <c r="D57" s="792">
        <f>国内!E40</f>
        <v>87578</v>
      </c>
      <c r="E57" s="800">
        <f t="shared" si="0"/>
        <v>29192.666666666668</v>
      </c>
      <c r="F57" s="804">
        <f t="shared" si="1"/>
        <v>29193</v>
      </c>
      <c r="G57" s="776"/>
      <c r="H57" s="729"/>
      <c r="K57" s="744"/>
      <c r="L57" s="744"/>
      <c r="M57" s="744"/>
      <c r="N57" s="744"/>
      <c r="O57" s="727">
        <v>32</v>
      </c>
    </row>
    <row r="58" spans="2:15" x14ac:dyDescent="0.25">
      <c r="B58" s="803" t="s">
        <v>258</v>
      </c>
      <c r="C58" s="772" t="s">
        <v>259</v>
      </c>
      <c r="D58" s="792">
        <f>国内!E41</f>
        <v>167259</v>
      </c>
      <c r="E58" s="800">
        <f t="shared" si="0"/>
        <v>55753</v>
      </c>
      <c r="F58" s="804">
        <f t="shared" si="1"/>
        <v>55753</v>
      </c>
      <c r="G58" s="776"/>
      <c r="H58" s="729"/>
      <c r="L58" s="744"/>
      <c r="O58" s="727">
        <v>33</v>
      </c>
    </row>
    <row r="59" spans="2:15" x14ac:dyDescent="0.25">
      <c r="B59" s="803" t="s">
        <v>260</v>
      </c>
      <c r="C59" s="772" t="s">
        <v>261</v>
      </c>
      <c r="D59" s="792">
        <f>国内!E42</f>
        <v>176241</v>
      </c>
      <c r="E59" s="800">
        <f t="shared" si="0"/>
        <v>58747</v>
      </c>
      <c r="F59" s="801">
        <f t="shared" si="1"/>
        <v>58747</v>
      </c>
      <c r="G59" s="776"/>
      <c r="H59" s="729"/>
      <c r="K59" s="744"/>
      <c r="L59" s="744"/>
      <c r="O59" s="727"/>
    </row>
    <row r="60" spans="2:15" x14ac:dyDescent="0.25">
      <c r="B60" s="803" t="s">
        <v>262</v>
      </c>
      <c r="C60" s="772" t="s">
        <v>263</v>
      </c>
      <c r="D60" s="792">
        <f>国内!E43</f>
        <v>37404</v>
      </c>
      <c r="E60" s="800">
        <f t="shared" si="0"/>
        <v>12468</v>
      </c>
      <c r="F60" s="804">
        <f t="shared" si="1"/>
        <v>12468</v>
      </c>
      <c r="G60" s="776"/>
      <c r="H60" s="729"/>
      <c r="K60" s="744"/>
      <c r="L60" s="744"/>
      <c r="O60" s="727">
        <v>34</v>
      </c>
    </row>
    <row r="61" spans="2:15" x14ac:dyDescent="0.25">
      <c r="B61" s="803" t="s">
        <v>264</v>
      </c>
      <c r="C61" s="772" t="s">
        <v>31</v>
      </c>
      <c r="D61" s="792">
        <f>国内!E44</f>
        <v>60888</v>
      </c>
      <c r="E61" s="800">
        <f t="shared" si="0"/>
        <v>20296</v>
      </c>
      <c r="F61" s="804">
        <f t="shared" si="1"/>
        <v>20296</v>
      </c>
      <c r="G61" s="776"/>
      <c r="H61" s="729"/>
      <c r="K61" s="744"/>
      <c r="L61" s="744"/>
      <c r="O61" s="727"/>
    </row>
    <row r="62" spans="2:15" x14ac:dyDescent="0.25">
      <c r="B62" s="803" t="s">
        <v>265</v>
      </c>
      <c r="C62" s="772" t="s">
        <v>266</v>
      </c>
      <c r="D62" s="792">
        <f>国内!E45</f>
        <v>62020</v>
      </c>
      <c r="E62" s="800">
        <f t="shared" si="0"/>
        <v>20673.333333333332</v>
      </c>
      <c r="F62" s="804">
        <f t="shared" si="1"/>
        <v>20674</v>
      </c>
      <c r="G62" s="776"/>
      <c r="H62" s="729"/>
      <c r="K62" s="744"/>
      <c r="L62" s="744"/>
      <c r="M62" s="744"/>
      <c r="N62" s="744"/>
      <c r="O62" s="727">
        <v>35</v>
      </c>
    </row>
    <row r="63" spans="2:15" x14ac:dyDescent="0.25">
      <c r="B63" s="805" t="s">
        <v>267</v>
      </c>
      <c r="C63" s="806" t="s">
        <v>268</v>
      </c>
      <c r="D63" s="792">
        <f>国内!E46</f>
        <v>52887</v>
      </c>
      <c r="E63" s="807"/>
      <c r="F63" s="808"/>
      <c r="G63" s="776"/>
      <c r="H63" s="729"/>
      <c r="K63" s="754"/>
      <c r="L63" s="754"/>
      <c r="M63" s="754"/>
      <c r="N63" s="754"/>
      <c r="O63" s="727"/>
    </row>
    <row r="64" spans="2:15" x14ac:dyDescent="0.25">
      <c r="B64" s="809"/>
      <c r="C64" s="810" t="s">
        <v>269</v>
      </c>
      <c r="D64" s="792">
        <f>国内!E10</f>
        <v>860</v>
      </c>
      <c r="E64" s="807"/>
      <c r="F64" s="808"/>
      <c r="G64" s="776"/>
      <c r="H64" s="729"/>
      <c r="K64" s="754"/>
      <c r="L64" s="754"/>
      <c r="M64" s="754"/>
      <c r="N64" s="754"/>
      <c r="O64" s="727"/>
    </row>
    <row r="65" spans="2:15" x14ac:dyDescent="0.25">
      <c r="B65" s="809"/>
      <c r="C65" s="810" t="s">
        <v>270</v>
      </c>
      <c r="D65" s="792">
        <f>国内!E11</f>
        <v>1408</v>
      </c>
      <c r="E65" s="807"/>
      <c r="F65" s="808"/>
      <c r="G65" s="776"/>
      <c r="H65" s="729"/>
      <c r="K65" s="754"/>
      <c r="L65" s="754"/>
      <c r="M65" s="754"/>
      <c r="N65" s="754"/>
      <c r="O65" s="727"/>
    </row>
    <row r="66" spans="2:15" x14ac:dyDescent="0.25">
      <c r="B66" s="809"/>
      <c r="C66" s="811" t="s">
        <v>242</v>
      </c>
      <c r="D66" s="812">
        <f>SUM(D63:D65)</f>
        <v>55155</v>
      </c>
      <c r="E66" s="813">
        <f>D66/3</f>
        <v>18385</v>
      </c>
      <c r="F66" s="814">
        <f>ROUNDUP(E66,0)</f>
        <v>18385</v>
      </c>
      <c r="G66" s="776"/>
      <c r="H66" s="729"/>
      <c r="K66" s="754"/>
      <c r="L66" s="754"/>
      <c r="M66" s="754"/>
      <c r="N66" s="754"/>
      <c r="O66" s="727"/>
    </row>
    <row r="67" spans="2:15" x14ac:dyDescent="0.25">
      <c r="B67" s="803" t="s">
        <v>271</v>
      </c>
      <c r="C67" s="772" t="s">
        <v>272</v>
      </c>
      <c r="D67" s="792">
        <f>国内!E47</f>
        <v>38313</v>
      </c>
      <c r="E67" s="800">
        <f>D67/3</f>
        <v>12771</v>
      </c>
      <c r="F67" s="804">
        <f t="shared" si="1"/>
        <v>12771</v>
      </c>
      <c r="G67" s="776"/>
      <c r="H67" s="729"/>
      <c r="O67" s="727">
        <v>37</v>
      </c>
    </row>
    <row r="68" spans="2:15" x14ac:dyDescent="0.25">
      <c r="B68" s="803" t="s">
        <v>273</v>
      </c>
      <c r="C68" s="772" t="s">
        <v>274</v>
      </c>
      <c r="D68" s="792">
        <f>国内!E48</f>
        <v>46713</v>
      </c>
      <c r="E68" s="800">
        <f>D68/3</f>
        <v>15571</v>
      </c>
      <c r="F68" s="804">
        <f t="shared" si="1"/>
        <v>15571</v>
      </c>
      <c r="G68" s="776"/>
      <c r="H68" s="729"/>
      <c r="K68" s="744"/>
      <c r="L68" s="744"/>
      <c r="O68" s="727">
        <v>38</v>
      </c>
    </row>
    <row r="69" spans="2:15" ht="17" thickBot="1" x14ac:dyDescent="0.3">
      <c r="B69" s="815" t="s">
        <v>275</v>
      </c>
      <c r="C69" s="816" t="s">
        <v>276</v>
      </c>
      <c r="D69" s="817">
        <f>国内!E49</f>
        <v>40862</v>
      </c>
      <c r="E69" s="818">
        <f>D69/3</f>
        <v>13620.666666666666</v>
      </c>
      <c r="F69" s="819">
        <f t="shared" si="1"/>
        <v>13621</v>
      </c>
      <c r="G69" s="776"/>
      <c r="H69" s="729"/>
      <c r="K69" s="754"/>
      <c r="L69" s="754"/>
      <c r="O69" s="727">
        <v>39</v>
      </c>
    </row>
  </sheetData>
  <mergeCells count="2">
    <mergeCell ref="B9:F9"/>
    <mergeCell ref="E26:F26"/>
  </mergeCells>
  <phoneticPr fontId="5"/>
  <printOptions horizontalCentered="1"/>
  <pageMargins left="0.59055118110236227" right="0.51181102362204722" top="0.59055118110236227" bottom="0.39370078740157483" header="0.51181102362204722" footer="0.51181102362204722"/>
  <pageSetup paperSize="9" scale="6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E58"/>
  <sheetViews>
    <sheetView view="pageBreakPreview" zoomScale="40" zoomScaleNormal="80" zoomScaleSheetLayoutView="40" workbookViewId="0">
      <selection sqref="A1:XFD1048576"/>
    </sheetView>
  </sheetViews>
  <sheetFormatPr defaultColWidth="8.640625" defaultRowHeight="16.5" x14ac:dyDescent="0.25"/>
  <cols>
    <col min="1" max="1" width="4.5" style="392" customWidth="1"/>
    <col min="2" max="2" width="8.640625" style="392"/>
    <col min="3" max="4" width="8.42578125" style="392" customWidth="1"/>
    <col min="5" max="5" width="10" style="392" customWidth="1"/>
    <col min="6" max="11" width="6.85546875" style="392" customWidth="1"/>
    <col min="12" max="13" width="8.42578125" style="392" customWidth="1"/>
    <col min="14" max="14" width="10" style="392" customWidth="1"/>
    <col min="15" max="16" width="7.85546875" style="392" customWidth="1"/>
    <col min="17" max="17" width="8" style="392" customWidth="1"/>
    <col min="18" max="18" width="9.42578125" style="392" customWidth="1"/>
    <col min="19" max="22" width="8.640625" style="392"/>
    <col min="23" max="23" width="10" style="392" bestFit="1" customWidth="1"/>
    <col min="24" max="25" width="8.640625" style="392"/>
    <col min="26" max="26" width="10" style="392" bestFit="1" customWidth="1"/>
    <col min="27" max="28" width="9" style="392" bestFit="1" customWidth="1"/>
    <col min="29" max="29" width="10.640625" style="392" bestFit="1" customWidth="1"/>
    <col min="30" max="16384" width="8.640625" style="392"/>
  </cols>
  <sheetData>
    <row r="1" spans="1:31" ht="23.5" x14ac:dyDescent="0.25">
      <c r="R1" s="943" t="s">
        <v>122</v>
      </c>
    </row>
    <row r="2" spans="1:31" x14ac:dyDescent="0.25">
      <c r="B2" s="1232" t="s">
        <v>147</v>
      </c>
      <c r="C2" s="1232"/>
      <c r="D2" s="1232"/>
      <c r="E2" s="1232"/>
      <c r="F2" s="1232"/>
      <c r="G2" s="1231">
        <v>45840</v>
      </c>
      <c r="H2" s="1231"/>
      <c r="I2" s="1231"/>
      <c r="J2" s="944" t="s">
        <v>144</v>
      </c>
    </row>
    <row r="3" spans="1:31" ht="24.75" customHeight="1" thickBot="1" x14ac:dyDescent="0.3">
      <c r="B3" s="980"/>
      <c r="C3" s="980"/>
      <c r="D3" s="35"/>
      <c r="E3" s="981"/>
      <c r="F3" s="981"/>
      <c r="G3" s="981"/>
      <c r="H3" s="981"/>
      <c r="I3" s="981"/>
      <c r="J3" s="981"/>
      <c r="K3" s="981"/>
      <c r="L3" s="35"/>
      <c r="M3" s="35"/>
      <c r="N3" s="35"/>
      <c r="O3" s="35"/>
      <c r="P3" s="982"/>
      <c r="R3" s="982"/>
      <c r="S3" s="982"/>
      <c r="T3" s="983"/>
      <c r="U3" s="982"/>
      <c r="V3" s="982"/>
      <c r="W3" s="982"/>
      <c r="X3" s="982"/>
      <c r="Y3" s="982"/>
      <c r="Z3" s="982"/>
      <c r="AA3" s="982"/>
      <c r="AB3" s="982"/>
      <c r="AC3" s="982"/>
      <c r="AD3" s="982"/>
      <c r="AE3" s="982"/>
    </row>
    <row r="4" spans="1:31" ht="24.75" customHeight="1" x14ac:dyDescent="0.25">
      <c r="A4" s="1255" t="s">
        <v>0</v>
      </c>
      <c r="B4" s="1256"/>
      <c r="C4" s="1267">
        <v>45840</v>
      </c>
      <c r="D4" s="1268"/>
      <c r="E4" s="1268"/>
      <c r="F4" s="1268"/>
      <c r="G4" s="1268"/>
      <c r="H4" s="1268"/>
      <c r="I4" s="1268"/>
      <c r="J4" s="1268"/>
      <c r="K4" s="1269"/>
      <c r="L4" s="1248" t="s">
        <v>299</v>
      </c>
      <c r="M4" s="1249"/>
      <c r="N4" s="1250"/>
      <c r="O4" s="1251" t="s">
        <v>120</v>
      </c>
      <c r="P4" s="1252"/>
      <c r="Q4" s="1252"/>
      <c r="R4" s="1253"/>
      <c r="S4" s="984"/>
      <c r="T4" s="535"/>
      <c r="U4" s="1254"/>
      <c r="V4" s="1254"/>
      <c r="W4" s="1254"/>
      <c r="X4" s="1254"/>
      <c r="Y4" s="1254"/>
      <c r="Z4" s="1254"/>
      <c r="AA4" s="1247"/>
      <c r="AB4" s="1247"/>
      <c r="AC4" s="1247"/>
      <c r="AD4" s="1247"/>
      <c r="AE4" s="535"/>
    </row>
    <row r="5" spans="1:31" ht="24.75" customHeight="1" x14ac:dyDescent="0.25">
      <c r="A5" s="1257"/>
      <c r="B5" s="1258"/>
      <c r="C5" s="1270" t="s">
        <v>1</v>
      </c>
      <c r="D5" s="1187" t="s">
        <v>2</v>
      </c>
      <c r="E5" s="1261" t="s">
        <v>3</v>
      </c>
      <c r="F5" s="1264" t="s">
        <v>134</v>
      </c>
      <c r="G5" s="1265"/>
      <c r="H5" s="1266"/>
      <c r="I5" s="1276" t="s">
        <v>135</v>
      </c>
      <c r="J5" s="1277"/>
      <c r="K5" s="1278"/>
      <c r="L5" s="1270" t="s">
        <v>1</v>
      </c>
      <c r="M5" s="1187" t="s">
        <v>2</v>
      </c>
      <c r="N5" s="1272" t="s">
        <v>3</v>
      </c>
      <c r="O5" s="1189" t="s">
        <v>1</v>
      </c>
      <c r="P5" s="1187" t="s">
        <v>2</v>
      </c>
      <c r="Q5" s="1187" t="s">
        <v>3</v>
      </c>
      <c r="R5" s="1272" t="s">
        <v>4</v>
      </c>
      <c r="S5" s="984"/>
      <c r="T5" s="535"/>
      <c r="U5" s="985"/>
      <c r="V5" s="985"/>
      <c r="W5" s="985"/>
      <c r="X5" s="985"/>
      <c r="Y5" s="985"/>
      <c r="Z5" s="985"/>
      <c r="AA5" s="535"/>
      <c r="AB5" s="535"/>
      <c r="AC5" s="535"/>
      <c r="AD5" s="535"/>
      <c r="AE5" s="535"/>
    </row>
    <row r="6" spans="1:31" ht="24.75" customHeight="1" thickBot="1" x14ac:dyDescent="0.3">
      <c r="A6" s="1259"/>
      <c r="B6" s="1260"/>
      <c r="C6" s="1271"/>
      <c r="D6" s="1263"/>
      <c r="E6" s="1262"/>
      <c r="F6" s="986" t="s">
        <v>136</v>
      </c>
      <c r="G6" s="987" t="s">
        <v>137</v>
      </c>
      <c r="H6" s="988" t="s">
        <v>138</v>
      </c>
      <c r="I6" s="864" t="s">
        <v>136</v>
      </c>
      <c r="J6" s="987" t="s">
        <v>137</v>
      </c>
      <c r="K6" s="989" t="s">
        <v>138</v>
      </c>
      <c r="L6" s="1271"/>
      <c r="M6" s="1263"/>
      <c r="N6" s="1275"/>
      <c r="O6" s="1274"/>
      <c r="P6" s="1263"/>
      <c r="Q6" s="1263"/>
      <c r="R6" s="1273"/>
      <c r="S6" s="984"/>
      <c r="T6" s="535"/>
      <c r="U6" s="535"/>
      <c r="V6" s="535"/>
      <c r="W6" s="535"/>
      <c r="X6" s="535"/>
      <c r="Y6" s="535"/>
      <c r="Z6" s="535"/>
      <c r="AA6" s="535"/>
      <c r="AB6" s="535"/>
      <c r="AC6" s="535"/>
      <c r="AD6" s="535"/>
      <c r="AE6" s="534"/>
    </row>
    <row r="7" spans="1:31" ht="24.75" customHeight="1" x14ac:dyDescent="0.25">
      <c r="A7" s="1241" t="s">
        <v>57</v>
      </c>
      <c r="B7" s="990" t="s">
        <v>6</v>
      </c>
      <c r="C7" s="556">
        <v>6179</v>
      </c>
      <c r="D7" s="557">
        <v>5976</v>
      </c>
      <c r="E7" s="558">
        <v>12155</v>
      </c>
      <c r="F7" s="605">
        <v>63</v>
      </c>
      <c r="G7" s="606">
        <v>79</v>
      </c>
      <c r="H7" s="607">
        <v>142</v>
      </c>
      <c r="I7" s="562">
        <v>74</v>
      </c>
      <c r="J7" s="560">
        <v>66</v>
      </c>
      <c r="K7" s="561">
        <v>140</v>
      </c>
      <c r="L7" s="360">
        <v>6209</v>
      </c>
      <c r="M7" s="361">
        <v>6013</v>
      </c>
      <c r="N7" s="599">
        <v>12222</v>
      </c>
      <c r="O7" s="991">
        <v>-30</v>
      </c>
      <c r="P7" s="361">
        <v>-37</v>
      </c>
      <c r="Q7" s="361">
        <v>-67</v>
      </c>
      <c r="R7" s="992">
        <v>-5.4999999999999997E-3</v>
      </c>
      <c r="S7" s="1244"/>
      <c r="T7" s="478"/>
      <c r="U7" s="993"/>
      <c r="V7" s="993"/>
      <c r="W7" s="993"/>
      <c r="X7" s="994"/>
      <c r="Y7" s="994"/>
      <c r="Z7" s="993"/>
      <c r="AA7" s="993"/>
      <c r="AB7" s="993"/>
      <c r="AC7" s="993"/>
      <c r="AD7" s="995"/>
      <c r="AE7" s="996"/>
    </row>
    <row r="8" spans="1:31" ht="24.75" customHeight="1" x14ac:dyDescent="0.25">
      <c r="A8" s="1242"/>
      <c r="B8" s="990" t="s">
        <v>7</v>
      </c>
      <c r="C8" s="556">
        <v>8966</v>
      </c>
      <c r="D8" s="564">
        <v>9309</v>
      </c>
      <c r="E8" s="558">
        <v>18275</v>
      </c>
      <c r="F8" s="605">
        <v>123</v>
      </c>
      <c r="G8" s="606">
        <v>119</v>
      </c>
      <c r="H8" s="607">
        <v>242</v>
      </c>
      <c r="I8" s="562">
        <v>106</v>
      </c>
      <c r="J8" s="560">
        <v>105</v>
      </c>
      <c r="K8" s="561">
        <v>211</v>
      </c>
      <c r="L8" s="360">
        <v>8795</v>
      </c>
      <c r="M8" s="362">
        <v>9061</v>
      </c>
      <c r="N8" s="605">
        <v>17856</v>
      </c>
      <c r="O8" s="608">
        <v>171</v>
      </c>
      <c r="P8" s="362">
        <v>248</v>
      </c>
      <c r="Q8" s="362">
        <v>419</v>
      </c>
      <c r="R8" s="992">
        <v>2.35E-2</v>
      </c>
      <c r="S8" s="1244"/>
      <c r="T8" s="478"/>
      <c r="U8" s="993"/>
      <c r="V8" s="993"/>
      <c r="W8" s="993"/>
      <c r="X8" s="994"/>
      <c r="Y8" s="994"/>
      <c r="Z8" s="993"/>
      <c r="AA8" s="993"/>
      <c r="AB8" s="993"/>
      <c r="AC8" s="993"/>
      <c r="AD8" s="995"/>
      <c r="AE8" s="996"/>
    </row>
    <row r="9" spans="1:31" ht="24.75" customHeight="1" thickBot="1" x14ac:dyDescent="0.3">
      <c r="A9" s="1243"/>
      <c r="B9" s="997" t="s">
        <v>5</v>
      </c>
      <c r="C9" s="567">
        <v>15145</v>
      </c>
      <c r="D9" s="568">
        <v>15285</v>
      </c>
      <c r="E9" s="569">
        <v>30430</v>
      </c>
      <c r="F9" s="613">
        <v>186</v>
      </c>
      <c r="G9" s="614">
        <v>198</v>
      </c>
      <c r="H9" s="615">
        <v>384</v>
      </c>
      <c r="I9" s="572">
        <v>180</v>
      </c>
      <c r="J9" s="570">
        <v>171</v>
      </c>
      <c r="K9" s="571">
        <v>351</v>
      </c>
      <c r="L9" s="364">
        <v>15004</v>
      </c>
      <c r="M9" s="365">
        <v>15074</v>
      </c>
      <c r="N9" s="638">
        <v>30078</v>
      </c>
      <c r="O9" s="998">
        <v>141</v>
      </c>
      <c r="P9" s="365">
        <v>211</v>
      </c>
      <c r="Q9" s="365">
        <v>352</v>
      </c>
      <c r="R9" s="999">
        <v>1.17E-2</v>
      </c>
      <c r="S9" s="1244"/>
      <c r="T9" s="478"/>
      <c r="U9" s="993"/>
      <c r="V9" s="993"/>
      <c r="W9" s="993"/>
      <c r="X9" s="993"/>
      <c r="Y9" s="993"/>
      <c r="Z9" s="993"/>
      <c r="AA9" s="993"/>
      <c r="AB9" s="993"/>
      <c r="AC9" s="993"/>
      <c r="AD9" s="995"/>
      <c r="AE9" s="995"/>
    </row>
    <row r="10" spans="1:31" ht="24.75" customHeight="1" x14ac:dyDescent="0.25">
      <c r="A10" s="1241" t="s">
        <v>112</v>
      </c>
      <c r="B10" s="990" t="s">
        <v>46</v>
      </c>
      <c r="C10" s="556">
        <v>440</v>
      </c>
      <c r="D10" s="564">
        <v>420</v>
      </c>
      <c r="E10" s="559">
        <v>860</v>
      </c>
      <c r="F10" s="644">
        <v>5</v>
      </c>
      <c r="G10" s="645">
        <v>4</v>
      </c>
      <c r="H10" s="646">
        <v>9</v>
      </c>
      <c r="I10" s="575">
        <v>2</v>
      </c>
      <c r="J10" s="574">
        <v>6</v>
      </c>
      <c r="K10" s="576">
        <v>8</v>
      </c>
      <c r="L10" s="360">
        <v>496</v>
      </c>
      <c r="M10" s="362">
        <v>475</v>
      </c>
      <c r="N10" s="605">
        <v>971</v>
      </c>
      <c r="O10" s="608">
        <v>-56</v>
      </c>
      <c r="P10" s="362">
        <v>-55</v>
      </c>
      <c r="Q10" s="362">
        <v>-111</v>
      </c>
      <c r="R10" s="992">
        <v>-0.1143</v>
      </c>
      <c r="S10" s="1244"/>
      <c r="T10" s="478"/>
      <c r="U10" s="993"/>
      <c r="V10" s="993"/>
      <c r="W10" s="993"/>
      <c r="X10" s="994"/>
      <c r="Y10" s="994"/>
      <c r="Z10" s="993"/>
      <c r="AA10" s="993"/>
      <c r="AB10" s="993"/>
      <c r="AC10" s="993"/>
      <c r="AD10" s="995"/>
      <c r="AE10" s="996"/>
    </row>
    <row r="11" spans="1:31" ht="24.75" customHeight="1" x14ac:dyDescent="0.25">
      <c r="A11" s="1242"/>
      <c r="B11" s="990" t="s">
        <v>47</v>
      </c>
      <c r="C11" s="556">
        <v>678</v>
      </c>
      <c r="D11" s="564">
        <v>731</v>
      </c>
      <c r="E11" s="559">
        <v>1409</v>
      </c>
      <c r="F11" s="603">
        <v>2</v>
      </c>
      <c r="G11" s="606">
        <v>1</v>
      </c>
      <c r="H11" s="607">
        <v>3</v>
      </c>
      <c r="I11" s="562">
        <v>2</v>
      </c>
      <c r="J11" s="560">
        <v>1</v>
      </c>
      <c r="K11" s="577">
        <v>3</v>
      </c>
      <c r="L11" s="360">
        <v>765</v>
      </c>
      <c r="M11" s="362">
        <v>823</v>
      </c>
      <c r="N11" s="605">
        <v>1588</v>
      </c>
      <c r="O11" s="608">
        <v>-87</v>
      </c>
      <c r="P11" s="362">
        <v>-92</v>
      </c>
      <c r="Q11" s="362">
        <v>-179</v>
      </c>
      <c r="R11" s="992">
        <v>-0.11269999999999999</v>
      </c>
      <c r="S11" s="1244"/>
      <c r="T11" s="478"/>
      <c r="U11" s="993"/>
      <c r="V11" s="993"/>
      <c r="W11" s="993"/>
      <c r="X11" s="994"/>
      <c r="Y11" s="994"/>
      <c r="Z11" s="993"/>
      <c r="AA11" s="993"/>
      <c r="AB11" s="993"/>
      <c r="AC11" s="993"/>
      <c r="AD11" s="995"/>
      <c r="AE11" s="996"/>
    </row>
    <row r="12" spans="1:31" ht="24.75" customHeight="1" thickBot="1" x14ac:dyDescent="0.3">
      <c r="A12" s="1243"/>
      <c r="B12" s="997" t="s">
        <v>5</v>
      </c>
      <c r="C12" s="567">
        <v>1118</v>
      </c>
      <c r="D12" s="568">
        <v>1151</v>
      </c>
      <c r="E12" s="578">
        <v>2269</v>
      </c>
      <c r="F12" s="639">
        <v>7</v>
      </c>
      <c r="G12" s="640">
        <v>5</v>
      </c>
      <c r="H12" s="641">
        <v>12</v>
      </c>
      <c r="I12" s="580">
        <v>4</v>
      </c>
      <c r="J12" s="579">
        <v>7</v>
      </c>
      <c r="K12" s="581">
        <v>11</v>
      </c>
      <c r="L12" s="364">
        <v>1261</v>
      </c>
      <c r="M12" s="365">
        <v>1298</v>
      </c>
      <c r="N12" s="638">
        <v>2559</v>
      </c>
      <c r="O12" s="998">
        <v>-143</v>
      </c>
      <c r="P12" s="365">
        <v>-147</v>
      </c>
      <c r="Q12" s="365">
        <v>-290</v>
      </c>
      <c r="R12" s="999">
        <v>-0.1133</v>
      </c>
      <c r="S12" s="1244"/>
      <c r="T12" s="478"/>
      <c r="U12" s="993"/>
      <c r="V12" s="993"/>
      <c r="W12" s="993"/>
      <c r="X12" s="993"/>
      <c r="Y12" s="993"/>
      <c r="Z12" s="993"/>
      <c r="AA12" s="993"/>
      <c r="AB12" s="993"/>
      <c r="AC12" s="993"/>
      <c r="AD12" s="995"/>
      <c r="AE12" s="995"/>
    </row>
    <row r="13" spans="1:31" ht="24.75" customHeight="1" x14ac:dyDescent="0.25">
      <c r="A13" s="1241" t="s">
        <v>59</v>
      </c>
      <c r="B13" s="990" t="s">
        <v>8</v>
      </c>
      <c r="C13" s="556">
        <v>2780</v>
      </c>
      <c r="D13" s="564">
        <v>2854</v>
      </c>
      <c r="E13" s="558">
        <v>5634</v>
      </c>
      <c r="F13" s="599">
        <v>17</v>
      </c>
      <c r="G13" s="600">
        <v>19</v>
      </c>
      <c r="H13" s="601">
        <v>36</v>
      </c>
      <c r="I13" s="584">
        <v>20</v>
      </c>
      <c r="J13" s="582">
        <v>15</v>
      </c>
      <c r="K13" s="583">
        <v>35</v>
      </c>
      <c r="L13" s="360">
        <v>3071</v>
      </c>
      <c r="M13" s="362">
        <v>3181</v>
      </c>
      <c r="N13" s="605">
        <v>6252</v>
      </c>
      <c r="O13" s="608">
        <v>-291</v>
      </c>
      <c r="P13" s="362">
        <v>-327</v>
      </c>
      <c r="Q13" s="362">
        <v>-618</v>
      </c>
      <c r="R13" s="992">
        <v>-9.8799999999999999E-2</v>
      </c>
      <c r="S13" s="1244"/>
      <c r="T13" s="478"/>
      <c r="U13" s="993"/>
      <c r="V13" s="993"/>
      <c r="W13" s="993"/>
      <c r="X13" s="994"/>
      <c r="Y13" s="994"/>
      <c r="Z13" s="993"/>
      <c r="AA13" s="993"/>
      <c r="AB13" s="993"/>
      <c r="AC13" s="993"/>
      <c r="AD13" s="995"/>
      <c r="AE13" s="996"/>
    </row>
    <row r="14" spans="1:31" ht="24.75" customHeight="1" x14ac:dyDescent="0.25">
      <c r="A14" s="1242"/>
      <c r="B14" s="990" t="s">
        <v>9</v>
      </c>
      <c r="C14" s="556">
        <v>650</v>
      </c>
      <c r="D14" s="564">
        <v>714</v>
      </c>
      <c r="E14" s="558">
        <v>1364</v>
      </c>
      <c r="F14" s="605">
        <v>1</v>
      </c>
      <c r="G14" s="606">
        <v>1</v>
      </c>
      <c r="H14" s="607">
        <v>2</v>
      </c>
      <c r="I14" s="562">
        <v>0</v>
      </c>
      <c r="J14" s="560">
        <v>1</v>
      </c>
      <c r="K14" s="561">
        <v>1</v>
      </c>
      <c r="L14" s="360">
        <v>729</v>
      </c>
      <c r="M14" s="362">
        <v>835</v>
      </c>
      <c r="N14" s="605">
        <v>1564</v>
      </c>
      <c r="O14" s="608">
        <v>-79</v>
      </c>
      <c r="P14" s="362">
        <v>-121</v>
      </c>
      <c r="Q14" s="362">
        <v>-200</v>
      </c>
      <c r="R14" s="992">
        <v>-0.12790000000000001</v>
      </c>
      <c r="S14" s="1244"/>
      <c r="T14" s="478"/>
      <c r="U14" s="993"/>
      <c r="V14" s="993"/>
      <c r="W14" s="993"/>
      <c r="X14" s="994"/>
      <c r="Y14" s="994"/>
      <c r="Z14" s="993"/>
      <c r="AA14" s="993"/>
      <c r="AB14" s="993"/>
      <c r="AC14" s="993"/>
      <c r="AD14" s="995"/>
      <c r="AE14" s="996"/>
    </row>
    <row r="15" spans="1:31" ht="24.75" customHeight="1" x14ac:dyDescent="0.25">
      <c r="A15" s="1242"/>
      <c r="B15" s="990" t="s">
        <v>10</v>
      </c>
      <c r="C15" s="556">
        <v>5231</v>
      </c>
      <c r="D15" s="564">
        <v>5375</v>
      </c>
      <c r="E15" s="558">
        <v>10606</v>
      </c>
      <c r="F15" s="605">
        <v>57</v>
      </c>
      <c r="G15" s="606">
        <v>62</v>
      </c>
      <c r="H15" s="607">
        <v>119</v>
      </c>
      <c r="I15" s="562">
        <v>51</v>
      </c>
      <c r="J15" s="560">
        <v>46</v>
      </c>
      <c r="K15" s="561">
        <v>97</v>
      </c>
      <c r="L15" s="360">
        <v>5361</v>
      </c>
      <c r="M15" s="362">
        <v>5603</v>
      </c>
      <c r="N15" s="605">
        <v>10964</v>
      </c>
      <c r="O15" s="608">
        <v>-130</v>
      </c>
      <c r="P15" s="362">
        <v>-228</v>
      </c>
      <c r="Q15" s="362">
        <v>-358</v>
      </c>
      <c r="R15" s="992">
        <v>-3.27E-2</v>
      </c>
      <c r="S15" s="1244"/>
      <c r="T15" s="478"/>
      <c r="U15" s="993"/>
      <c r="V15" s="993"/>
      <c r="W15" s="993"/>
      <c r="X15" s="994"/>
      <c r="Y15" s="994"/>
      <c r="Z15" s="993"/>
      <c r="AA15" s="993"/>
      <c r="AB15" s="993"/>
      <c r="AC15" s="993"/>
      <c r="AD15" s="995"/>
      <c r="AE15" s="996"/>
    </row>
    <row r="16" spans="1:31" ht="24.75" customHeight="1" thickBot="1" x14ac:dyDescent="0.3">
      <c r="A16" s="1243"/>
      <c r="B16" s="997" t="s">
        <v>5</v>
      </c>
      <c r="C16" s="567">
        <v>8661</v>
      </c>
      <c r="D16" s="568">
        <v>8943</v>
      </c>
      <c r="E16" s="569">
        <v>17604</v>
      </c>
      <c r="F16" s="613">
        <v>75</v>
      </c>
      <c r="G16" s="614">
        <v>82</v>
      </c>
      <c r="H16" s="615">
        <v>157</v>
      </c>
      <c r="I16" s="572">
        <v>71</v>
      </c>
      <c r="J16" s="570">
        <v>62</v>
      </c>
      <c r="K16" s="571">
        <v>133</v>
      </c>
      <c r="L16" s="364">
        <v>9161</v>
      </c>
      <c r="M16" s="365">
        <v>9619</v>
      </c>
      <c r="N16" s="638">
        <v>18780</v>
      </c>
      <c r="O16" s="998">
        <v>-500</v>
      </c>
      <c r="P16" s="365">
        <v>-676</v>
      </c>
      <c r="Q16" s="365">
        <v>-1176</v>
      </c>
      <c r="R16" s="999">
        <v>-6.2600000000000003E-2</v>
      </c>
      <c r="S16" s="1244"/>
      <c r="T16" s="478"/>
      <c r="U16" s="993"/>
      <c r="V16" s="993"/>
      <c r="W16" s="993"/>
      <c r="X16" s="993"/>
      <c r="Y16" s="993"/>
      <c r="Z16" s="993"/>
      <c r="AA16" s="993"/>
      <c r="AB16" s="993"/>
      <c r="AC16" s="993"/>
      <c r="AD16" s="995"/>
      <c r="AE16" s="995"/>
    </row>
    <row r="17" spans="1:31" ht="24.75" customHeight="1" x14ac:dyDescent="0.25">
      <c r="A17" s="1241" t="s">
        <v>60</v>
      </c>
      <c r="B17" s="1000" t="s">
        <v>11</v>
      </c>
      <c r="C17" s="585">
        <v>6048</v>
      </c>
      <c r="D17" s="586">
        <v>6412</v>
      </c>
      <c r="E17" s="587">
        <v>12460</v>
      </c>
      <c r="F17" s="644">
        <v>59</v>
      </c>
      <c r="G17" s="645">
        <v>66</v>
      </c>
      <c r="H17" s="646">
        <v>125</v>
      </c>
      <c r="I17" s="575">
        <v>51</v>
      </c>
      <c r="J17" s="574">
        <v>56</v>
      </c>
      <c r="K17" s="576">
        <v>107</v>
      </c>
      <c r="L17" s="367">
        <v>6455</v>
      </c>
      <c r="M17" s="368">
        <v>6832</v>
      </c>
      <c r="N17" s="867">
        <v>13287</v>
      </c>
      <c r="O17" s="1001">
        <v>-407</v>
      </c>
      <c r="P17" s="368">
        <v>-420</v>
      </c>
      <c r="Q17" s="368">
        <v>-827</v>
      </c>
      <c r="R17" s="1002">
        <v>-6.2199999999999998E-2</v>
      </c>
      <c r="S17" s="1244"/>
      <c r="T17" s="478"/>
      <c r="U17" s="993"/>
      <c r="V17" s="993"/>
      <c r="W17" s="993"/>
      <c r="X17" s="994"/>
      <c r="Y17" s="994"/>
      <c r="Z17" s="993"/>
      <c r="AA17" s="993"/>
      <c r="AB17" s="993"/>
      <c r="AC17" s="993"/>
      <c r="AD17" s="995"/>
      <c r="AE17" s="996"/>
    </row>
    <row r="18" spans="1:31" ht="24.75" customHeight="1" x14ac:dyDescent="0.25">
      <c r="A18" s="1242"/>
      <c r="B18" s="990" t="s">
        <v>12</v>
      </c>
      <c r="C18" s="556">
        <v>2236</v>
      </c>
      <c r="D18" s="564">
        <v>2238</v>
      </c>
      <c r="E18" s="559">
        <v>4474</v>
      </c>
      <c r="F18" s="603">
        <v>23</v>
      </c>
      <c r="G18" s="606">
        <v>18</v>
      </c>
      <c r="H18" s="607">
        <v>41</v>
      </c>
      <c r="I18" s="562">
        <v>14</v>
      </c>
      <c r="J18" s="560">
        <v>17</v>
      </c>
      <c r="K18" s="577">
        <v>31</v>
      </c>
      <c r="L18" s="360">
        <v>2331</v>
      </c>
      <c r="M18" s="362">
        <v>2377</v>
      </c>
      <c r="N18" s="605">
        <v>4708</v>
      </c>
      <c r="O18" s="608">
        <v>-95</v>
      </c>
      <c r="P18" s="362">
        <v>-139</v>
      </c>
      <c r="Q18" s="362">
        <v>-234</v>
      </c>
      <c r="R18" s="992">
        <v>-4.9700000000000001E-2</v>
      </c>
      <c r="S18" s="1244"/>
      <c r="T18" s="478"/>
      <c r="U18" s="993"/>
      <c r="V18" s="993"/>
      <c r="W18" s="993"/>
      <c r="X18" s="994"/>
      <c r="Y18" s="994"/>
      <c r="Z18" s="993"/>
      <c r="AA18" s="993"/>
      <c r="AB18" s="993"/>
      <c r="AC18" s="993"/>
      <c r="AD18" s="995"/>
      <c r="AE18" s="996"/>
    </row>
    <row r="19" spans="1:31" ht="24.75" customHeight="1" x14ac:dyDescent="0.25">
      <c r="A19" s="1242"/>
      <c r="B19" s="990" t="s">
        <v>13</v>
      </c>
      <c r="C19" s="556">
        <v>3897</v>
      </c>
      <c r="D19" s="564">
        <v>3793</v>
      </c>
      <c r="E19" s="559">
        <v>7690</v>
      </c>
      <c r="F19" s="603">
        <v>45</v>
      </c>
      <c r="G19" s="606">
        <v>32</v>
      </c>
      <c r="H19" s="607">
        <v>77</v>
      </c>
      <c r="I19" s="562">
        <v>36</v>
      </c>
      <c r="J19" s="560">
        <v>27</v>
      </c>
      <c r="K19" s="577">
        <v>63</v>
      </c>
      <c r="L19" s="360">
        <v>3998</v>
      </c>
      <c r="M19" s="362">
        <v>4014</v>
      </c>
      <c r="N19" s="605">
        <v>8012</v>
      </c>
      <c r="O19" s="608">
        <v>-101</v>
      </c>
      <c r="P19" s="362">
        <v>-221</v>
      </c>
      <c r="Q19" s="362">
        <v>-322</v>
      </c>
      <c r="R19" s="992">
        <v>-4.02E-2</v>
      </c>
      <c r="S19" s="1244"/>
      <c r="T19" s="478"/>
      <c r="U19" s="993"/>
      <c r="V19" s="993"/>
      <c r="W19" s="993"/>
      <c r="X19" s="994"/>
      <c r="Y19" s="994"/>
      <c r="Z19" s="993"/>
      <c r="AA19" s="993"/>
      <c r="AB19" s="993"/>
      <c r="AC19" s="993"/>
      <c r="AD19" s="995"/>
      <c r="AE19" s="996"/>
    </row>
    <row r="20" spans="1:31" ht="24.75" customHeight="1" x14ac:dyDescent="0.25">
      <c r="A20" s="1242"/>
      <c r="B20" s="990" t="s">
        <v>14</v>
      </c>
      <c r="C20" s="556">
        <v>2526</v>
      </c>
      <c r="D20" s="564">
        <v>2437</v>
      </c>
      <c r="E20" s="559">
        <v>4963</v>
      </c>
      <c r="F20" s="603">
        <v>24</v>
      </c>
      <c r="G20" s="606">
        <v>22</v>
      </c>
      <c r="H20" s="607">
        <v>46</v>
      </c>
      <c r="I20" s="562">
        <v>12</v>
      </c>
      <c r="J20" s="560">
        <v>18</v>
      </c>
      <c r="K20" s="577">
        <v>30</v>
      </c>
      <c r="L20" s="360">
        <v>2652</v>
      </c>
      <c r="M20" s="362">
        <v>2607</v>
      </c>
      <c r="N20" s="605">
        <v>5259</v>
      </c>
      <c r="O20" s="608">
        <v>-126</v>
      </c>
      <c r="P20" s="362">
        <v>-170</v>
      </c>
      <c r="Q20" s="362">
        <v>-296</v>
      </c>
      <c r="R20" s="992">
        <v>-5.6300000000000003E-2</v>
      </c>
      <c r="S20" s="1244"/>
      <c r="T20" s="478"/>
      <c r="U20" s="993"/>
      <c r="V20" s="993"/>
      <c r="W20" s="993"/>
      <c r="X20" s="994"/>
      <c r="Y20" s="994"/>
      <c r="Z20" s="993"/>
      <c r="AA20" s="993"/>
      <c r="AB20" s="993"/>
      <c r="AC20" s="993"/>
      <c r="AD20" s="995"/>
      <c r="AE20" s="996"/>
    </row>
    <row r="21" spans="1:31" ht="24.75" customHeight="1" x14ac:dyDescent="0.25">
      <c r="A21" s="1242"/>
      <c r="B21" s="990" t="s">
        <v>15</v>
      </c>
      <c r="C21" s="556">
        <v>1389</v>
      </c>
      <c r="D21" s="564">
        <v>1417</v>
      </c>
      <c r="E21" s="559">
        <v>2806</v>
      </c>
      <c r="F21" s="603">
        <v>22</v>
      </c>
      <c r="G21" s="606">
        <v>15</v>
      </c>
      <c r="H21" s="607">
        <v>37</v>
      </c>
      <c r="I21" s="562">
        <v>9</v>
      </c>
      <c r="J21" s="560">
        <v>11</v>
      </c>
      <c r="K21" s="577">
        <v>20</v>
      </c>
      <c r="L21" s="360">
        <v>1433</v>
      </c>
      <c r="M21" s="362">
        <v>1495</v>
      </c>
      <c r="N21" s="605">
        <v>2928</v>
      </c>
      <c r="O21" s="608">
        <v>-44</v>
      </c>
      <c r="P21" s="362">
        <v>-78</v>
      </c>
      <c r="Q21" s="362">
        <v>-122</v>
      </c>
      <c r="R21" s="992">
        <v>-4.1700000000000001E-2</v>
      </c>
      <c r="S21" s="1244"/>
      <c r="T21" s="478"/>
      <c r="U21" s="993"/>
      <c r="V21" s="993"/>
      <c r="W21" s="993"/>
      <c r="X21" s="994"/>
      <c r="Y21" s="994"/>
      <c r="Z21" s="993"/>
      <c r="AA21" s="993"/>
      <c r="AB21" s="993"/>
      <c r="AC21" s="993"/>
      <c r="AD21" s="995"/>
      <c r="AE21" s="996"/>
    </row>
    <row r="22" spans="1:31" ht="24.75" customHeight="1" x14ac:dyDescent="0.25">
      <c r="A22" s="1242"/>
      <c r="B22" s="1003" t="s">
        <v>58</v>
      </c>
      <c r="C22" s="588">
        <v>5211</v>
      </c>
      <c r="D22" s="589">
        <v>5330</v>
      </c>
      <c r="E22" s="559">
        <v>10541</v>
      </c>
      <c r="F22" s="603">
        <v>54</v>
      </c>
      <c r="G22" s="606">
        <v>31</v>
      </c>
      <c r="H22" s="607">
        <v>85</v>
      </c>
      <c r="I22" s="562">
        <v>43</v>
      </c>
      <c r="J22" s="560">
        <v>41</v>
      </c>
      <c r="K22" s="577">
        <v>84</v>
      </c>
      <c r="L22" s="369">
        <v>5572</v>
      </c>
      <c r="M22" s="370">
        <v>5766</v>
      </c>
      <c r="N22" s="605">
        <v>11338</v>
      </c>
      <c r="O22" s="608">
        <v>-361</v>
      </c>
      <c r="P22" s="362">
        <v>-436</v>
      </c>
      <c r="Q22" s="362">
        <v>-797</v>
      </c>
      <c r="R22" s="992">
        <v>-7.0300000000000001E-2</v>
      </c>
      <c r="S22" s="1244"/>
      <c r="T22" s="478"/>
      <c r="U22" s="993"/>
      <c r="V22" s="993"/>
      <c r="W22" s="993"/>
      <c r="X22" s="993"/>
      <c r="Y22" s="993"/>
      <c r="Z22" s="993"/>
      <c r="AA22" s="993"/>
      <c r="AB22" s="993"/>
      <c r="AC22" s="993"/>
      <c r="AD22" s="995"/>
      <c r="AE22" s="996"/>
    </row>
    <row r="23" spans="1:31" ht="24.75" customHeight="1" thickBot="1" x14ac:dyDescent="0.3">
      <c r="A23" s="1243"/>
      <c r="B23" s="997" t="s">
        <v>5</v>
      </c>
      <c r="C23" s="567">
        <v>21307</v>
      </c>
      <c r="D23" s="568">
        <v>21627</v>
      </c>
      <c r="E23" s="578">
        <v>42934</v>
      </c>
      <c r="F23" s="639">
        <v>227</v>
      </c>
      <c r="G23" s="640">
        <v>184</v>
      </c>
      <c r="H23" s="641">
        <v>411</v>
      </c>
      <c r="I23" s="580">
        <v>165</v>
      </c>
      <c r="J23" s="579">
        <v>170</v>
      </c>
      <c r="K23" s="581">
        <v>335</v>
      </c>
      <c r="L23" s="364">
        <v>22441</v>
      </c>
      <c r="M23" s="365">
        <v>23091</v>
      </c>
      <c r="N23" s="638">
        <v>45532</v>
      </c>
      <c r="O23" s="998">
        <v>-1134</v>
      </c>
      <c r="P23" s="365">
        <v>-1464</v>
      </c>
      <c r="Q23" s="365">
        <v>-2598</v>
      </c>
      <c r="R23" s="999">
        <v>-5.7099999999999998E-2</v>
      </c>
      <c r="S23" s="1244"/>
      <c r="T23" s="478"/>
      <c r="U23" s="993"/>
      <c r="V23" s="993"/>
      <c r="W23" s="993"/>
      <c r="X23" s="993"/>
      <c r="Y23" s="993"/>
      <c r="Z23" s="993"/>
      <c r="AA23" s="993"/>
      <c r="AB23" s="993"/>
      <c r="AC23" s="993"/>
      <c r="AD23" s="995"/>
      <c r="AE23" s="995"/>
    </row>
    <row r="24" spans="1:31" ht="24.75" customHeight="1" x14ac:dyDescent="0.25">
      <c r="A24" s="1241" t="s">
        <v>61</v>
      </c>
      <c r="B24" s="990" t="s">
        <v>16</v>
      </c>
      <c r="C24" s="556">
        <v>1690</v>
      </c>
      <c r="D24" s="564">
        <v>1720</v>
      </c>
      <c r="E24" s="558">
        <v>3410</v>
      </c>
      <c r="F24" s="599">
        <v>21</v>
      </c>
      <c r="G24" s="600">
        <v>22</v>
      </c>
      <c r="H24" s="601">
        <v>43</v>
      </c>
      <c r="I24" s="584">
        <v>13</v>
      </c>
      <c r="J24" s="582">
        <v>14</v>
      </c>
      <c r="K24" s="583">
        <v>27</v>
      </c>
      <c r="L24" s="360">
        <v>1784</v>
      </c>
      <c r="M24" s="362">
        <v>1882</v>
      </c>
      <c r="N24" s="605">
        <v>3666</v>
      </c>
      <c r="O24" s="608">
        <v>-94</v>
      </c>
      <c r="P24" s="362">
        <v>-162</v>
      </c>
      <c r="Q24" s="362">
        <v>-256</v>
      </c>
      <c r="R24" s="992">
        <v>-6.9800000000000001E-2</v>
      </c>
      <c r="S24" s="1244"/>
      <c r="T24" s="478"/>
      <c r="U24" s="993"/>
      <c r="V24" s="993"/>
      <c r="W24" s="993"/>
      <c r="X24" s="994"/>
      <c r="Y24" s="994"/>
      <c r="Z24" s="993"/>
      <c r="AA24" s="993"/>
      <c r="AB24" s="993"/>
      <c r="AC24" s="993"/>
      <c r="AD24" s="995"/>
      <c r="AE24" s="996"/>
    </row>
    <row r="25" spans="1:31" ht="24.75" customHeight="1" x14ac:dyDescent="0.25">
      <c r="A25" s="1242"/>
      <c r="B25" s="990" t="s">
        <v>17</v>
      </c>
      <c r="C25" s="556">
        <v>1207</v>
      </c>
      <c r="D25" s="564">
        <v>1344</v>
      </c>
      <c r="E25" s="558">
        <v>2551</v>
      </c>
      <c r="F25" s="605">
        <v>11</v>
      </c>
      <c r="G25" s="606">
        <v>14</v>
      </c>
      <c r="H25" s="607">
        <v>25</v>
      </c>
      <c r="I25" s="562">
        <v>16</v>
      </c>
      <c r="J25" s="560">
        <v>20</v>
      </c>
      <c r="K25" s="561">
        <v>36</v>
      </c>
      <c r="L25" s="360">
        <v>1274</v>
      </c>
      <c r="M25" s="362">
        <v>1409</v>
      </c>
      <c r="N25" s="605">
        <v>2683</v>
      </c>
      <c r="O25" s="608">
        <v>-67</v>
      </c>
      <c r="P25" s="362">
        <v>-65</v>
      </c>
      <c r="Q25" s="362">
        <v>-132</v>
      </c>
      <c r="R25" s="992">
        <v>-4.9200000000000001E-2</v>
      </c>
      <c r="S25" s="1244"/>
      <c r="T25" s="478"/>
      <c r="U25" s="993"/>
      <c r="V25" s="993"/>
      <c r="W25" s="993"/>
      <c r="X25" s="994"/>
      <c r="Y25" s="994"/>
      <c r="Z25" s="993"/>
      <c r="AA25" s="993"/>
      <c r="AB25" s="993"/>
      <c r="AC25" s="993"/>
      <c r="AD25" s="995"/>
      <c r="AE25" s="996"/>
    </row>
    <row r="26" spans="1:31" ht="24.75" customHeight="1" x14ac:dyDescent="0.25">
      <c r="A26" s="1242"/>
      <c r="B26" s="990" t="s">
        <v>18</v>
      </c>
      <c r="C26" s="556">
        <v>2688</v>
      </c>
      <c r="D26" s="564">
        <v>2709</v>
      </c>
      <c r="E26" s="558">
        <v>5397</v>
      </c>
      <c r="F26" s="605">
        <v>30</v>
      </c>
      <c r="G26" s="606">
        <v>23</v>
      </c>
      <c r="H26" s="607">
        <v>53</v>
      </c>
      <c r="I26" s="562">
        <v>32</v>
      </c>
      <c r="J26" s="560">
        <v>18</v>
      </c>
      <c r="K26" s="561">
        <v>50</v>
      </c>
      <c r="L26" s="360">
        <v>2812</v>
      </c>
      <c r="M26" s="362">
        <v>2858</v>
      </c>
      <c r="N26" s="605">
        <v>5670</v>
      </c>
      <c r="O26" s="608">
        <v>-124</v>
      </c>
      <c r="P26" s="362">
        <v>-149</v>
      </c>
      <c r="Q26" s="362">
        <v>-273</v>
      </c>
      <c r="R26" s="992">
        <v>-4.8099999999999997E-2</v>
      </c>
      <c r="S26" s="1244"/>
      <c r="T26" s="478"/>
      <c r="U26" s="993"/>
      <c r="V26" s="993"/>
      <c r="W26" s="993"/>
      <c r="X26" s="994"/>
      <c r="Y26" s="994"/>
      <c r="Z26" s="993"/>
      <c r="AA26" s="993"/>
      <c r="AB26" s="993"/>
      <c r="AC26" s="993"/>
      <c r="AD26" s="995"/>
      <c r="AE26" s="996"/>
    </row>
    <row r="27" spans="1:31" ht="24.75" customHeight="1" x14ac:dyDescent="0.25">
      <c r="A27" s="1242"/>
      <c r="B27" s="1004" t="s">
        <v>54</v>
      </c>
      <c r="C27" s="556">
        <v>7150</v>
      </c>
      <c r="D27" s="564">
        <v>7499</v>
      </c>
      <c r="E27" s="558">
        <v>14649</v>
      </c>
      <c r="F27" s="605">
        <v>82</v>
      </c>
      <c r="G27" s="606">
        <v>56</v>
      </c>
      <c r="H27" s="607">
        <v>138</v>
      </c>
      <c r="I27" s="562">
        <v>71</v>
      </c>
      <c r="J27" s="560">
        <v>46</v>
      </c>
      <c r="K27" s="561">
        <v>117</v>
      </c>
      <c r="L27" s="360">
        <v>7581</v>
      </c>
      <c r="M27" s="362">
        <v>8090</v>
      </c>
      <c r="N27" s="605">
        <v>15671</v>
      </c>
      <c r="O27" s="608">
        <v>-431</v>
      </c>
      <c r="P27" s="362">
        <v>-591</v>
      </c>
      <c r="Q27" s="362">
        <v>-1022</v>
      </c>
      <c r="R27" s="992">
        <v>-6.5199999999999994E-2</v>
      </c>
      <c r="S27" s="1244"/>
      <c r="T27" s="1005"/>
      <c r="U27" s="993"/>
      <c r="V27" s="993"/>
      <c r="W27" s="993"/>
      <c r="X27" s="994"/>
      <c r="Y27" s="994"/>
      <c r="Z27" s="993"/>
      <c r="AA27" s="993"/>
      <c r="AB27" s="993"/>
      <c r="AC27" s="993"/>
      <c r="AD27" s="995"/>
      <c r="AE27" s="996"/>
    </row>
    <row r="28" spans="1:31" ht="24.75" customHeight="1" thickBot="1" x14ac:dyDescent="0.3">
      <c r="A28" s="1243"/>
      <c r="B28" s="997" t="s">
        <v>5</v>
      </c>
      <c r="C28" s="567">
        <v>12735</v>
      </c>
      <c r="D28" s="568">
        <v>13272</v>
      </c>
      <c r="E28" s="569">
        <v>26007</v>
      </c>
      <c r="F28" s="613">
        <v>144</v>
      </c>
      <c r="G28" s="614">
        <v>115</v>
      </c>
      <c r="H28" s="615">
        <v>259</v>
      </c>
      <c r="I28" s="572">
        <v>132</v>
      </c>
      <c r="J28" s="570">
        <v>98</v>
      </c>
      <c r="K28" s="571">
        <v>230</v>
      </c>
      <c r="L28" s="364">
        <v>13451</v>
      </c>
      <c r="M28" s="365">
        <v>14239</v>
      </c>
      <c r="N28" s="638">
        <v>27690</v>
      </c>
      <c r="O28" s="998">
        <v>-716</v>
      </c>
      <c r="P28" s="365">
        <v>-967</v>
      </c>
      <c r="Q28" s="365">
        <v>-1683</v>
      </c>
      <c r="R28" s="999">
        <v>-6.08E-2</v>
      </c>
      <c r="S28" s="1244"/>
      <c r="T28" s="478"/>
      <c r="U28" s="993"/>
      <c r="V28" s="993"/>
      <c r="W28" s="993"/>
      <c r="X28" s="993"/>
      <c r="Y28" s="993"/>
      <c r="Z28" s="993"/>
      <c r="AA28" s="993"/>
      <c r="AB28" s="993"/>
      <c r="AC28" s="993"/>
      <c r="AD28" s="995"/>
      <c r="AE28" s="995"/>
    </row>
    <row r="29" spans="1:31" ht="24.75" customHeight="1" x14ac:dyDescent="0.25">
      <c r="A29" s="1241" t="s">
        <v>56</v>
      </c>
      <c r="B29" s="990" t="s">
        <v>19</v>
      </c>
      <c r="C29" s="556">
        <v>14540</v>
      </c>
      <c r="D29" s="564">
        <v>15034</v>
      </c>
      <c r="E29" s="559">
        <v>29574</v>
      </c>
      <c r="F29" s="644">
        <v>155</v>
      </c>
      <c r="G29" s="645">
        <v>153</v>
      </c>
      <c r="H29" s="646">
        <v>308</v>
      </c>
      <c r="I29" s="575">
        <v>151</v>
      </c>
      <c r="J29" s="574">
        <v>159</v>
      </c>
      <c r="K29" s="576">
        <v>310</v>
      </c>
      <c r="L29" s="360">
        <v>14872</v>
      </c>
      <c r="M29" s="362">
        <v>15372</v>
      </c>
      <c r="N29" s="605">
        <v>30244</v>
      </c>
      <c r="O29" s="608">
        <v>-332</v>
      </c>
      <c r="P29" s="362">
        <v>-338</v>
      </c>
      <c r="Q29" s="362">
        <v>-670</v>
      </c>
      <c r="R29" s="992">
        <v>-2.2200000000000001E-2</v>
      </c>
      <c r="S29" s="1244"/>
      <c r="T29" s="478"/>
      <c r="U29" s="993"/>
      <c r="V29" s="993"/>
      <c r="W29" s="993"/>
      <c r="X29" s="993"/>
      <c r="Y29" s="993"/>
      <c r="Z29" s="993"/>
      <c r="AA29" s="993"/>
      <c r="AB29" s="993"/>
      <c r="AC29" s="993"/>
      <c r="AD29" s="995"/>
      <c r="AE29" s="996"/>
    </row>
    <row r="30" spans="1:31" ht="24.75" customHeight="1" thickBot="1" x14ac:dyDescent="0.3">
      <c r="A30" s="1243"/>
      <c r="B30" s="997" t="s">
        <v>5</v>
      </c>
      <c r="C30" s="567">
        <v>14540</v>
      </c>
      <c r="D30" s="568">
        <v>15034</v>
      </c>
      <c r="E30" s="578">
        <v>29574</v>
      </c>
      <c r="F30" s="639">
        <v>155</v>
      </c>
      <c r="G30" s="640">
        <v>153</v>
      </c>
      <c r="H30" s="641">
        <v>308</v>
      </c>
      <c r="I30" s="580">
        <v>151</v>
      </c>
      <c r="J30" s="579">
        <v>159</v>
      </c>
      <c r="K30" s="581">
        <v>310</v>
      </c>
      <c r="L30" s="364">
        <v>14872</v>
      </c>
      <c r="M30" s="365">
        <v>15372</v>
      </c>
      <c r="N30" s="638">
        <v>30244</v>
      </c>
      <c r="O30" s="998">
        <v>-332</v>
      </c>
      <c r="P30" s="365">
        <v>-338</v>
      </c>
      <c r="Q30" s="365">
        <v>-670</v>
      </c>
      <c r="R30" s="999">
        <v>-2.2200000000000001E-2</v>
      </c>
      <c r="S30" s="1244"/>
      <c r="T30" s="478"/>
      <c r="U30" s="993"/>
      <c r="V30" s="993"/>
      <c r="W30" s="993"/>
      <c r="X30" s="993"/>
      <c r="Y30" s="993"/>
      <c r="Z30" s="993"/>
      <c r="AA30" s="993"/>
      <c r="AB30" s="993"/>
      <c r="AC30" s="993"/>
      <c r="AD30" s="995"/>
      <c r="AE30" s="995"/>
    </row>
    <row r="31" spans="1:31" ht="24.75" customHeight="1" x14ac:dyDescent="0.25">
      <c r="A31" s="1241" t="s">
        <v>62</v>
      </c>
      <c r="B31" s="1000" t="s">
        <v>20</v>
      </c>
      <c r="C31" s="585">
        <v>5656</v>
      </c>
      <c r="D31" s="586">
        <v>5691</v>
      </c>
      <c r="E31" s="590">
        <v>11347</v>
      </c>
      <c r="F31" s="599">
        <v>50</v>
      </c>
      <c r="G31" s="600">
        <v>68</v>
      </c>
      <c r="H31" s="601">
        <v>118</v>
      </c>
      <c r="I31" s="584">
        <v>54</v>
      </c>
      <c r="J31" s="582">
        <v>60</v>
      </c>
      <c r="K31" s="583">
        <v>114</v>
      </c>
      <c r="L31" s="367">
        <v>5967</v>
      </c>
      <c r="M31" s="368">
        <v>5989</v>
      </c>
      <c r="N31" s="867">
        <v>11956</v>
      </c>
      <c r="O31" s="1001">
        <v>-311</v>
      </c>
      <c r="P31" s="368">
        <v>-298</v>
      </c>
      <c r="Q31" s="368">
        <v>-609</v>
      </c>
      <c r="R31" s="1002">
        <v>-5.0900000000000001E-2</v>
      </c>
      <c r="S31" s="1244"/>
      <c r="T31" s="478"/>
      <c r="U31" s="993"/>
      <c r="V31" s="993"/>
      <c r="W31" s="993"/>
      <c r="X31" s="994"/>
      <c r="Y31" s="994"/>
      <c r="Z31" s="993"/>
      <c r="AA31" s="993"/>
      <c r="AB31" s="993"/>
      <c r="AC31" s="993"/>
      <c r="AD31" s="995"/>
      <c r="AE31" s="996"/>
    </row>
    <row r="32" spans="1:31" ht="24.75" customHeight="1" x14ac:dyDescent="0.25">
      <c r="A32" s="1242"/>
      <c r="B32" s="990" t="s">
        <v>21</v>
      </c>
      <c r="C32" s="556">
        <v>4471</v>
      </c>
      <c r="D32" s="564">
        <v>4505</v>
      </c>
      <c r="E32" s="558">
        <v>8976</v>
      </c>
      <c r="F32" s="605">
        <v>50</v>
      </c>
      <c r="G32" s="606">
        <v>41</v>
      </c>
      <c r="H32" s="607">
        <v>91</v>
      </c>
      <c r="I32" s="562">
        <v>54</v>
      </c>
      <c r="J32" s="560">
        <v>52</v>
      </c>
      <c r="K32" s="561">
        <v>106</v>
      </c>
      <c r="L32" s="360">
        <v>4593</v>
      </c>
      <c r="M32" s="362">
        <v>4590</v>
      </c>
      <c r="N32" s="605">
        <v>9183</v>
      </c>
      <c r="O32" s="608">
        <v>-122</v>
      </c>
      <c r="P32" s="362">
        <v>-85</v>
      </c>
      <c r="Q32" s="362">
        <v>-207</v>
      </c>
      <c r="R32" s="992">
        <v>-2.2499999999999999E-2</v>
      </c>
      <c r="S32" s="1244"/>
      <c r="T32" s="478"/>
      <c r="U32" s="993"/>
      <c r="V32" s="993"/>
      <c r="W32" s="993"/>
      <c r="X32" s="994"/>
      <c r="Y32" s="994"/>
      <c r="Z32" s="993"/>
      <c r="AA32" s="993"/>
      <c r="AB32" s="993"/>
      <c r="AC32" s="993"/>
      <c r="AD32" s="995"/>
      <c r="AE32" s="996"/>
    </row>
    <row r="33" spans="1:31" ht="24.75" customHeight="1" x14ac:dyDescent="0.25">
      <c r="A33" s="1242"/>
      <c r="B33" s="990" t="s">
        <v>22</v>
      </c>
      <c r="C33" s="556">
        <v>4461</v>
      </c>
      <c r="D33" s="564">
        <v>4377</v>
      </c>
      <c r="E33" s="558">
        <v>8838</v>
      </c>
      <c r="F33" s="605">
        <v>50</v>
      </c>
      <c r="G33" s="606">
        <v>43</v>
      </c>
      <c r="H33" s="607">
        <v>93</v>
      </c>
      <c r="I33" s="562">
        <v>56</v>
      </c>
      <c r="J33" s="560">
        <v>39</v>
      </c>
      <c r="K33" s="561">
        <v>95</v>
      </c>
      <c r="L33" s="360">
        <v>4644</v>
      </c>
      <c r="M33" s="362">
        <v>4524</v>
      </c>
      <c r="N33" s="605">
        <v>9168</v>
      </c>
      <c r="O33" s="608">
        <v>-183</v>
      </c>
      <c r="P33" s="362">
        <v>-147</v>
      </c>
      <c r="Q33" s="362">
        <v>-330</v>
      </c>
      <c r="R33" s="992">
        <v>-3.5999999999999997E-2</v>
      </c>
      <c r="S33" s="1244"/>
      <c r="T33" s="478"/>
      <c r="U33" s="993"/>
      <c r="V33" s="993"/>
      <c r="W33" s="993"/>
      <c r="X33" s="994"/>
      <c r="Y33" s="994"/>
      <c r="Z33" s="993"/>
      <c r="AA33" s="993"/>
      <c r="AB33" s="993"/>
      <c r="AC33" s="993"/>
      <c r="AD33" s="995"/>
      <c r="AE33" s="996"/>
    </row>
    <row r="34" spans="1:31" ht="24.75" customHeight="1" x14ac:dyDescent="0.25">
      <c r="A34" s="1242"/>
      <c r="B34" s="990" t="s">
        <v>23</v>
      </c>
      <c r="C34" s="556">
        <v>14974</v>
      </c>
      <c r="D34" s="564">
        <v>13602</v>
      </c>
      <c r="E34" s="558">
        <v>28576</v>
      </c>
      <c r="F34" s="605">
        <v>162</v>
      </c>
      <c r="G34" s="606">
        <v>140</v>
      </c>
      <c r="H34" s="607">
        <v>302</v>
      </c>
      <c r="I34" s="562">
        <v>177</v>
      </c>
      <c r="J34" s="560">
        <v>149</v>
      </c>
      <c r="K34" s="561">
        <v>326</v>
      </c>
      <c r="L34" s="360">
        <v>15244</v>
      </c>
      <c r="M34" s="362">
        <v>13938</v>
      </c>
      <c r="N34" s="605">
        <v>29182</v>
      </c>
      <c r="O34" s="608">
        <v>-270</v>
      </c>
      <c r="P34" s="362">
        <v>-336</v>
      </c>
      <c r="Q34" s="362">
        <v>-606</v>
      </c>
      <c r="R34" s="992">
        <v>-2.0799999999999999E-2</v>
      </c>
      <c r="S34" s="1244"/>
      <c r="T34" s="478"/>
      <c r="U34" s="993"/>
      <c r="V34" s="993"/>
      <c r="W34" s="993"/>
      <c r="X34" s="994"/>
      <c r="Y34" s="994"/>
      <c r="Z34" s="993"/>
      <c r="AA34" s="993"/>
      <c r="AB34" s="993"/>
      <c r="AC34" s="993"/>
      <c r="AD34" s="995"/>
      <c r="AE34" s="996"/>
    </row>
    <row r="35" spans="1:31" ht="24.75" customHeight="1" x14ac:dyDescent="0.25">
      <c r="A35" s="1242"/>
      <c r="B35" s="990" t="s">
        <v>24</v>
      </c>
      <c r="C35" s="556">
        <v>10627</v>
      </c>
      <c r="D35" s="564">
        <v>10620</v>
      </c>
      <c r="E35" s="558">
        <v>21247</v>
      </c>
      <c r="F35" s="605">
        <v>129</v>
      </c>
      <c r="G35" s="606">
        <v>114</v>
      </c>
      <c r="H35" s="607">
        <v>243</v>
      </c>
      <c r="I35" s="562">
        <v>107</v>
      </c>
      <c r="J35" s="560">
        <v>98</v>
      </c>
      <c r="K35" s="561">
        <v>205</v>
      </c>
      <c r="L35" s="360">
        <v>10885</v>
      </c>
      <c r="M35" s="362">
        <v>10836</v>
      </c>
      <c r="N35" s="605">
        <v>21721</v>
      </c>
      <c r="O35" s="608">
        <v>-258</v>
      </c>
      <c r="P35" s="362">
        <v>-216</v>
      </c>
      <c r="Q35" s="362">
        <v>-474</v>
      </c>
      <c r="R35" s="992">
        <v>-2.18E-2</v>
      </c>
      <c r="S35" s="1244"/>
      <c r="T35" s="478"/>
      <c r="U35" s="993"/>
      <c r="V35" s="993"/>
      <c r="W35" s="993"/>
      <c r="X35" s="994"/>
      <c r="Y35" s="994"/>
      <c r="Z35" s="993"/>
      <c r="AA35" s="993"/>
      <c r="AB35" s="993"/>
      <c r="AC35" s="993"/>
      <c r="AD35" s="995"/>
      <c r="AE35" s="996"/>
    </row>
    <row r="36" spans="1:31" ht="24.75" customHeight="1" thickBot="1" x14ac:dyDescent="0.3">
      <c r="A36" s="1243"/>
      <c r="B36" s="997" t="s">
        <v>5</v>
      </c>
      <c r="C36" s="588">
        <v>40189</v>
      </c>
      <c r="D36" s="589">
        <v>38795</v>
      </c>
      <c r="E36" s="591">
        <v>78984</v>
      </c>
      <c r="F36" s="613">
        <v>441</v>
      </c>
      <c r="G36" s="614">
        <v>406</v>
      </c>
      <c r="H36" s="615">
        <v>847</v>
      </c>
      <c r="I36" s="572">
        <v>448</v>
      </c>
      <c r="J36" s="570">
        <v>398</v>
      </c>
      <c r="K36" s="571">
        <v>846</v>
      </c>
      <c r="L36" s="369">
        <v>41333</v>
      </c>
      <c r="M36" s="370">
        <v>39877</v>
      </c>
      <c r="N36" s="613">
        <v>81210</v>
      </c>
      <c r="O36" s="998">
        <v>-1144</v>
      </c>
      <c r="P36" s="365">
        <v>-1082</v>
      </c>
      <c r="Q36" s="365">
        <v>-2226</v>
      </c>
      <c r="R36" s="999">
        <v>-2.7400000000000001E-2</v>
      </c>
      <c r="S36" s="1244"/>
      <c r="T36" s="478"/>
      <c r="W36" s="993"/>
      <c r="X36" s="993"/>
      <c r="Y36" s="993"/>
      <c r="Z36" s="993"/>
      <c r="AA36" s="993"/>
      <c r="AB36" s="993"/>
      <c r="AC36" s="993"/>
      <c r="AD36" s="995"/>
      <c r="AE36" s="995"/>
    </row>
    <row r="37" spans="1:31" ht="24.75" customHeight="1" thickBot="1" x14ac:dyDescent="0.3">
      <c r="A37" s="1006"/>
      <c r="B37" s="1007" t="s">
        <v>5</v>
      </c>
      <c r="C37" s="592">
        <v>113695</v>
      </c>
      <c r="D37" s="372">
        <v>114107</v>
      </c>
      <c r="E37" s="887">
        <v>227802</v>
      </c>
      <c r="F37" s="593">
        <v>1235</v>
      </c>
      <c r="G37" s="372">
        <v>1143</v>
      </c>
      <c r="H37" s="594">
        <v>2378</v>
      </c>
      <c r="I37" s="595">
        <v>1151</v>
      </c>
      <c r="J37" s="372">
        <v>1065</v>
      </c>
      <c r="K37" s="596">
        <v>2216</v>
      </c>
      <c r="L37" s="371">
        <v>117523</v>
      </c>
      <c r="M37" s="372">
        <v>118570</v>
      </c>
      <c r="N37" s="936">
        <v>236093</v>
      </c>
      <c r="O37" s="888">
        <v>-3828</v>
      </c>
      <c r="P37" s="937">
        <v>-4463</v>
      </c>
      <c r="Q37" s="938">
        <v>-8291</v>
      </c>
      <c r="R37" s="1033">
        <v>-3.5099999999999999E-2</v>
      </c>
      <c r="S37" s="1008"/>
      <c r="T37" s="478"/>
      <c r="W37" s="993"/>
      <c r="X37" s="993"/>
      <c r="Y37" s="993"/>
      <c r="Z37" s="993"/>
      <c r="AA37" s="993"/>
      <c r="AB37" s="993"/>
      <c r="AC37" s="993"/>
      <c r="AD37" s="995"/>
      <c r="AE37" s="995"/>
    </row>
    <row r="38" spans="1:31" ht="24.75" customHeight="1" x14ac:dyDescent="0.25">
      <c r="A38" s="1009"/>
      <c r="B38" s="102" t="s">
        <v>25</v>
      </c>
      <c r="C38" s="597">
        <v>133207</v>
      </c>
      <c r="D38" s="374">
        <v>141783</v>
      </c>
      <c r="E38" s="598">
        <v>274990</v>
      </c>
      <c r="F38" s="599">
        <v>1561</v>
      </c>
      <c r="G38" s="600">
        <v>1549</v>
      </c>
      <c r="H38" s="601">
        <v>3110</v>
      </c>
      <c r="I38" s="602">
        <v>1499</v>
      </c>
      <c r="J38" s="600">
        <v>1351</v>
      </c>
      <c r="K38" s="601">
        <v>2850</v>
      </c>
      <c r="L38" s="373">
        <v>135240</v>
      </c>
      <c r="M38" s="374">
        <v>143707</v>
      </c>
      <c r="N38" s="889">
        <v>278947</v>
      </c>
      <c r="O38" s="1001">
        <v>-2033</v>
      </c>
      <c r="P38" s="368">
        <v>-1924</v>
      </c>
      <c r="Q38" s="368">
        <v>-3957</v>
      </c>
      <c r="R38" s="1002">
        <v>-1.4200000000000001E-2</v>
      </c>
      <c r="S38" s="1008"/>
      <c r="T38" s="478"/>
      <c r="W38" s="993"/>
      <c r="X38" s="994"/>
      <c r="Y38" s="994"/>
      <c r="Z38" s="993"/>
      <c r="AA38" s="993"/>
      <c r="AB38" s="993"/>
      <c r="AC38" s="993"/>
      <c r="AD38" s="995"/>
      <c r="AE38" s="996"/>
    </row>
    <row r="39" spans="1:31" ht="24.75" customHeight="1" x14ac:dyDescent="0.25">
      <c r="A39" s="1010"/>
      <c r="B39" s="104" t="s">
        <v>26</v>
      </c>
      <c r="C39" s="603">
        <v>150292</v>
      </c>
      <c r="D39" s="376">
        <v>157714</v>
      </c>
      <c r="E39" s="604">
        <v>308006</v>
      </c>
      <c r="F39" s="605">
        <v>1845</v>
      </c>
      <c r="G39" s="606">
        <v>1719</v>
      </c>
      <c r="H39" s="607">
        <v>3564</v>
      </c>
      <c r="I39" s="375">
        <v>1864</v>
      </c>
      <c r="J39" s="606">
        <v>1810</v>
      </c>
      <c r="K39" s="607">
        <v>3674</v>
      </c>
      <c r="L39" s="375">
        <v>151400</v>
      </c>
      <c r="M39" s="376">
        <v>158990</v>
      </c>
      <c r="N39" s="605">
        <v>310390</v>
      </c>
      <c r="O39" s="608">
        <v>-1108</v>
      </c>
      <c r="P39" s="362">
        <v>-1276</v>
      </c>
      <c r="Q39" s="362">
        <v>-2384</v>
      </c>
      <c r="R39" s="992">
        <v>-7.7000000000000002E-3</v>
      </c>
      <c r="S39" s="1008"/>
      <c r="T39" s="478"/>
      <c r="W39" s="993"/>
      <c r="X39" s="993"/>
      <c r="Y39" s="993"/>
      <c r="Z39" s="993"/>
      <c r="AA39" s="993"/>
      <c r="AB39" s="993"/>
      <c r="AC39" s="993"/>
      <c r="AD39" s="995"/>
      <c r="AE39" s="996"/>
    </row>
    <row r="40" spans="1:31" ht="24.75" customHeight="1" x14ac:dyDescent="0.25">
      <c r="A40" s="1010"/>
      <c r="B40" s="104" t="s">
        <v>27</v>
      </c>
      <c r="C40" s="603">
        <v>41965</v>
      </c>
      <c r="D40" s="376">
        <v>45682</v>
      </c>
      <c r="E40" s="604">
        <v>87647</v>
      </c>
      <c r="F40" s="605">
        <v>385</v>
      </c>
      <c r="G40" s="606">
        <v>423</v>
      </c>
      <c r="H40" s="607">
        <v>808</v>
      </c>
      <c r="I40" s="375">
        <v>394</v>
      </c>
      <c r="J40" s="606">
        <v>422</v>
      </c>
      <c r="K40" s="607">
        <v>816</v>
      </c>
      <c r="L40" s="375">
        <v>44164</v>
      </c>
      <c r="M40" s="376">
        <v>48034</v>
      </c>
      <c r="N40" s="605">
        <v>92198</v>
      </c>
      <c r="O40" s="608">
        <v>-2199</v>
      </c>
      <c r="P40" s="362">
        <v>-2352</v>
      </c>
      <c r="Q40" s="362">
        <v>-4551</v>
      </c>
      <c r="R40" s="992">
        <v>-4.9399999999999999E-2</v>
      </c>
      <c r="S40" s="1008"/>
      <c r="T40" s="478"/>
      <c r="W40" s="993"/>
      <c r="X40" s="993"/>
      <c r="Y40" s="993"/>
      <c r="Z40" s="993"/>
      <c r="AA40" s="993"/>
      <c r="AB40" s="993"/>
      <c r="AC40" s="993"/>
      <c r="AD40" s="995"/>
      <c r="AE40" s="996"/>
    </row>
    <row r="41" spans="1:31" ht="24.75" customHeight="1" x14ac:dyDescent="0.25">
      <c r="A41" s="1010"/>
      <c r="B41" s="104" t="s">
        <v>28</v>
      </c>
      <c r="C41" s="603">
        <v>83655</v>
      </c>
      <c r="D41" s="376">
        <v>83703</v>
      </c>
      <c r="E41" s="604">
        <v>167358</v>
      </c>
      <c r="F41" s="605">
        <v>1030</v>
      </c>
      <c r="G41" s="606">
        <v>1040</v>
      </c>
      <c r="H41" s="607">
        <v>2070</v>
      </c>
      <c r="I41" s="375">
        <v>1022</v>
      </c>
      <c r="J41" s="606">
        <v>943</v>
      </c>
      <c r="K41" s="607">
        <v>1965</v>
      </c>
      <c r="L41" s="375">
        <v>84279</v>
      </c>
      <c r="M41" s="376">
        <v>84396</v>
      </c>
      <c r="N41" s="605">
        <v>168675</v>
      </c>
      <c r="O41" s="608">
        <v>-624</v>
      </c>
      <c r="P41" s="362">
        <v>-693</v>
      </c>
      <c r="Q41" s="362">
        <v>-1317</v>
      </c>
      <c r="R41" s="992">
        <v>-7.7999999999999996E-3</v>
      </c>
      <c r="S41" s="1008"/>
      <c r="T41" s="478"/>
      <c r="W41" s="993"/>
      <c r="X41" s="993"/>
      <c r="Y41" s="993"/>
      <c r="Z41" s="993"/>
      <c r="AA41" s="993"/>
      <c r="AB41" s="993"/>
      <c r="AC41" s="993"/>
      <c r="AD41" s="995"/>
      <c r="AE41" s="996"/>
    </row>
    <row r="42" spans="1:31" ht="24.75" customHeight="1" x14ac:dyDescent="0.25">
      <c r="A42" s="1010"/>
      <c r="B42" s="104" t="s">
        <v>29</v>
      </c>
      <c r="C42" s="603">
        <v>89601</v>
      </c>
      <c r="D42" s="376">
        <v>86730</v>
      </c>
      <c r="E42" s="604">
        <v>176331</v>
      </c>
      <c r="F42" s="605">
        <v>1064</v>
      </c>
      <c r="G42" s="606">
        <v>1007</v>
      </c>
      <c r="H42" s="607">
        <v>2071</v>
      </c>
      <c r="I42" s="375">
        <v>1058</v>
      </c>
      <c r="J42" s="606">
        <v>1015</v>
      </c>
      <c r="K42" s="607">
        <v>2073</v>
      </c>
      <c r="L42" s="375">
        <v>90246</v>
      </c>
      <c r="M42" s="376">
        <v>87522</v>
      </c>
      <c r="N42" s="605">
        <v>177768</v>
      </c>
      <c r="O42" s="608">
        <v>-645</v>
      </c>
      <c r="P42" s="362">
        <v>-792</v>
      </c>
      <c r="Q42" s="362">
        <v>-1437</v>
      </c>
      <c r="R42" s="992">
        <v>-8.0999999999999996E-3</v>
      </c>
      <c r="S42" s="1008"/>
      <c r="T42" s="478"/>
      <c r="W42" s="993"/>
      <c r="X42" s="993"/>
      <c r="Y42" s="993"/>
      <c r="Z42" s="993"/>
      <c r="AA42" s="993"/>
      <c r="AB42" s="993"/>
      <c r="AC42" s="993"/>
      <c r="AD42" s="995"/>
      <c r="AE42" s="996"/>
    </row>
    <row r="43" spans="1:31" ht="24.75" customHeight="1" x14ac:dyDescent="0.25">
      <c r="A43" s="1246" t="s">
        <v>63</v>
      </c>
      <c r="B43" s="104" t="s">
        <v>30</v>
      </c>
      <c r="C43" s="603">
        <v>18101</v>
      </c>
      <c r="D43" s="376">
        <v>19323</v>
      </c>
      <c r="E43" s="604">
        <v>37424</v>
      </c>
      <c r="F43" s="605">
        <v>234</v>
      </c>
      <c r="G43" s="606">
        <v>203</v>
      </c>
      <c r="H43" s="607">
        <v>437</v>
      </c>
      <c r="I43" s="375">
        <v>163</v>
      </c>
      <c r="J43" s="606">
        <v>192</v>
      </c>
      <c r="K43" s="607">
        <v>355</v>
      </c>
      <c r="L43" s="375">
        <v>19040</v>
      </c>
      <c r="M43" s="376">
        <v>20427</v>
      </c>
      <c r="N43" s="605">
        <v>39467</v>
      </c>
      <c r="O43" s="608">
        <v>-939</v>
      </c>
      <c r="P43" s="362">
        <v>-1104</v>
      </c>
      <c r="Q43" s="362">
        <v>-2043</v>
      </c>
      <c r="R43" s="992">
        <v>-5.1799999999999999E-2</v>
      </c>
      <c r="S43" s="1245"/>
      <c r="T43" s="478"/>
      <c r="U43" s="993"/>
      <c r="V43" s="993"/>
      <c r="W43" s="993"/>
      <c r="X43" s="993"/>
      <c r="Y43" s="993"/>
      <c r="Z43" s="993"/>
      <c r="AA43" s="993"/>
      <c r="AB43" s="993"/>
      <c r="AC43" s="993"/>
      <c r="AD43" s="995"/>
      <c r="AE43" s="996"/>
    </row>
    <row r="44" spans="1:31" ht="24.75" customHeight="1" x14ac:dyDescent="0.25">
      <c r="A44" s="1246"/>
      <c r="B44" s="104" t="s">
        <v>31</v>
      </c>
      <c r="C44" s="603">
        <v>30305</v>
      </c>
      <c r="D44" s="376">
        <v>30627</v>
      </c>
      <c r="E44" s="604">
        <v>60932</v>
      </c>
      <c r="F44" s="605">
        <v>329</v>
      </c>
      <c r="G44" s="606">
        <v>318</v>
      </c>
      <c r="H44" s="607">
        <v>647</v>
      </c>
      <c r="I44" s="375">
        <v>351</v>
      </c>
      <c r="J44" s="606">
        <v>324</v>
      </c>
      <c r="K44" s="607">
        <v>675</v>
      </c>
      <c r="L44" s="375">
        <v>31109</v>
      </c>
      <c r="M44" s="376">
        <v>31214</v>
      </c>
      <c r="N44" s="605">
        <v>62323</v>
      </c>
      <c r="O44" s="608">
        <v>-804</v>
      </c>
      <c r="P44" s="362">
        <v>-587</v>
      </c>
      <c r="Q44" s="362">
        <v>-1391</v>
      </c>
      <c r="R44" s="992">
        <v>-2.23E-2</v>
      </c>
      <c r="S44" s="1245"/>
      <c r="T44" s="478"/>
      <c r="U44" s="993"/>
      <c r="V44" s="993"/>
      <c r="W44" s="993"/>
      <c r="X44" s="993"/>
      <c r="Y44" s="993"/>
      <c r="Z44" s="993"/>
      <c r="AA44" s="993"/>
      <c r="AB44" s="993"/>
      <c r="AC44" s="993"/>
      <c r="AD44" s="995"/>
      <c r="AE44" s="996"/>
    </row>
    <row r="45" spans="1:31" ht="24.75" customHeight="1" x14ac:dyDescent="0.25">
      <c r="A45" s="1010"/>
      <c r="B45" s="104" t="s">
        <v>32</v>
      </c>
      <c r="C45" s="603">
        <v>30301</v>
      </c>
      <c r="D45" s="376">
        <v>31765</v>
      </c>
      <c r="E45" s="604">
        <v>62066</v>
      </c>
      <c r="F45" s="605">
        <v>329</v>
      </c>
      <c r="G45" s="606">
        <v>299</v>
      </c>
      <c r="H45" s="607">
        <v>628</v>
      </c>
      <c r="I45" s="375">
        <v>307</v>
      </c>
      <c r="J45" s="606">
        <v>285</v>
      </c>
      <c r="K45" s="607">
        <v>592</v>
      </c>
      <c r="L45" s="375">
        <v>31444</v>
      </c>
      <c r="M45" s="376">
        <v>33033</v>
      </c>
      <c r="N45" s="605">
        <v>64477</v>
      </c>
      <c r="O45" s="608">
        <v>-1143</v>
      </c>
      <c r="P45" s="362">
        <v>-1268</v>
      </c>
      <c r="Q45" s="362">
        <v>-2411</v>
      </c>
      <c r="R45" s="992">
        <v>-3.7400000000000003E-2</v>
      </c>
      <c r="S45" s="1008"/>
      <c r="T45" s="478"/>
      <c r="U45" s="993"/>
      <c r="V45" s="993"/>
      <c r="W45" s="993"/>
      <c r="X45" s="993"/>
      <c r="Y45" s="993"/>
      <c r="Z45" s="993"/>
      <c r="AA45" s="993"/>
      <c r="AB45" s="993"/>
      <c r="AC45" s="993"/>
      <c r="AD45" s="995"/>
      <c r="AE45" s="996"/>
    </row>
    <row r="46" spans="1:31" ht="24.75" customHeight="1" x14ac:dyDescent="0.25">
      <c r="A46" s="1010"/>
      <c r="B46" s="104" t="s">
        <v>33</v>
      </c>
      <c r="C46" s="608">
        <v>25890</v>
      </c>
      <c r="D46" s="362">
        <v>27025</v>
      </c>
      <c r="E46" s="604">
        <v>52915</v>
      </c>
      <c r="F46" s="605">
        <v>306</v>
      </c>
      <c r="G46" s="606">
        <v>282</v>
      </c>
      <c r="H46" s="607">
        <v>588</v>
      </c>
      <c r="I46" s="375">
        <v>306</v>
      </c>
      <c r="J46" s="606">
        <v>274</v>
      </c>
      <c r="K46" s="607">
        <v>580</v>
      </c>
      <c r="L46" s="360">
        <v>26625</v>
      </c>
      <c r="M46" s="362">
        <v>27824</v>
      </c>
      <c r="N46" s="605">
        <v>54449</v>
      </c>
      <c r="O46" s="608">
        <v>-735</v>
      </c>
      <c r="P46" s="362">
        <v>-799</v>
      </c>
      <c r="Q46" s="362">
        <v>-1534</v>
      </c>
      <c r="R46" s="992">
        <v>-2.8199999999999999E-2</v>
      </c>
      <c r="S46" s="1008"/>
      <c r="T46" s="478"/>
      <c r="U46" s="993"/>
      <c r="V46" s="993"/>
      <c r="W46" s="993"/>
      <c r="X46" s="993"/>
      <c r="Y46" s="993"/>
      <c r="Z46" s="993"/>
      <c r="AA46" s="993"/>
      <c r="AB46" s="993"/>
      <c r="AC46" s="993"/>
      <c r="AD46" s="995"/>
      <c r="AE46" s="996"/>
    </row>
    <row r="47" spans="1:31" ht="24.75" customHeight="1" x14ac:dyDescent="0.25">
      <c r="A47" s="1010"/>
      <c r="B47" s="104" t="s">
        <v>34</v>
      </c>
      <c r="C47" s="608">
        <v>18940</v>
      </c>
      <c r="D47" s="362">
        <v>19395</v>
      </c>
      <c r="E47" s="604">
        <v>38335</v>
      </c>
      <c r="F47" s="605">
        <v>189</v>
      </c>
      <c r="G47" s="606">
        <v>209</v>
      </c>
      <c r="H47" s="607">
        <v>398</v>
      </c>
      <c r="I47" s="375">
        <v>221</v>
      </c>
      <c r="J47" s="606">
        <v>201</v>
      </c>
      <c r="K47" s="607">
        <v>422</v>
      </c>
      <c r="L47" s="360">
        <v>19698</v>
      </c>
      <c r="M47" s="362">
        <v>20271</v>
      </c>
      <c r="N47" s="605">
        <v>39969</v>
      </c>
      <c r="O47" s="608">
        <v>-758</v>
      </c>
      <c r="P47" s="362">
        <v>-876</v>
      </c>
      <c r="Q47" s="362">
        <v>-1634</v>
      </c>
      <c r="R47" s="992">
        <v>-4.0899999999999999E-2</v>
      </c>
      <c r="S47" s="1008"/>
      <c r="T47" s="478"/>
      <c r="U47" s="993"/>
      <c r="V47" s="993"/>
      <c r="W47" s="993"/>
      <c r="X47" s="993"/>
      <c r="Y47" s="993"/>
      <c r="Z47" s="993"/>
      <c r="AA47" s="993"/>
      <c r="AB47" s="993"/>
      <c r="AC47" s="993"/>
      <c r="AD47" s="995"/>
      <c r="AE47" s="996"/>
    </row>
    <row r="48" spans="1:31" ht="24.75" customHeight="1" x14ac:dyDescent="0.25">
      <c r="A48" s="1010"/>
      <c r="B48" s="1011" t="s">
        <v>35</v>
      </c>
      <c r="C48" s="609">
        <v>22949</v>
      </c>
      <c r="D48" s="370">
        <v>23820</v>
      </c>
      <c r="E48" s="610">
        <v>46769</v>
      </c>
      <c r="F48" s="605">
        <v>249</v>
      </c>
      <c r="G48" s="606">
        <v>234</v>
      </c>
      <c r="H48" s="607">
        <v>483</v>
      </c>
      <c r="I48" s="375">
        <v>260</v>
      </c>
      <c r="J48" s="606">
        <v>199</v>
      </c>
      <c r="K48" s="607">
        <v>459</v>
      </c>
      <c r="L48" s="369">
        <v>23787</v>
      </c>
      <c r="M48" s="370">
        <v>24743</v>
      </c>
      <c r="N48" s="613">
        <v>48530</v>
      </c>
      <c r="O48" s="609">
        <v>-838</v>
      </c>
      <c r="P48" s="370">
        <v>-923</v>
      </c>
      <c r="Q48" s="370">
        <v>-1761</v>
      </c>
      <c r="R48" s="1012">
        <v>-3.6299999999999999E-2</v>
      </c>
      <c r="S48" s="1008"/>
      <c r="T48" s="478"/>
      <c r="U48" s="993"/>
      <c r="V48" s="993"/>
      <c r="W48" s="993"/>
      <c r="X48" s="993"/>
      <c r="Y48" s="993"/>
      <c r="Z48" s="993"/>
      <c r="AA48" s="993"/>
      <c r="AB48" s="993"/>
      <c r="AC48" s="993"/>
      <c r="AD48" s="995"/>
      <c r="AE48" s="996"/>
    </row>
    <row r="49" spans="1:31" ht="24.75" customHeight="1" thickBot="1" x14ac:dyDescent="0.3">
      <c r="A49" s="1013"/>
      <c r="B49" s="997" t="s">
        <v>55</v>
      </c>
      <c r="C49" s="364">
        <v>20038</v>
      </c>
      <c r="D49" s="364">
        <v>20846</v>
      </c>
      <c r="E49" s="612">
        <v>40884</v>
      </c>
      <c r="F49" s="613">
        <v>249</v>
      </c>
      <c r="G49" s="614">
        <v>245</v>
      </c>
      <c r="H49" s="615">
        <v>494</v>
      </c>
      <c r="I49" s="616">
        <v>231</v>
      </c>
      <c r="J49" s="614">
        <v>232</v>
      </c>
      <c r="K49" s="615">
        <v>463</v>
      </c>
      <c r="L49" s="364">
        <v>20507</v>
      </c>
      <c r="M49" s="364">
        <v>21159</v>
      </c>
      <c r="N49" s="638">
        <v>41666</v>
      </c>
      <c r="O49" s="894">
        <v>-469</v>
      </c>
      <c r="P49" s="895">
        <v>-313</v>
      </c>
      <c r="Q49" s="895">
        <v>-782</v>
      </c>
      <c r="R49" s="1014">
        <v>-1.8800000000000001E-2</v>
      </c>
      <c r="S49" s="1008"/>
      <c r="T49" s="478"/>
      <c r="U49" s="993"/>
      <c r="V49" s="993"/>
      <c r="W49" s="993"/>
      <c r="X49" s="993"/>
      <c r="Y49" s="993"/>
      <c r="Z49" s="993"/>
      <c r="AA49" s="993"/>
      <c r="AB49" s="993"/>
      <c r="AC49" s="993"/>
      <c r="AD49" s="995"/>
      <c r="AE49" s="996"/>
    </row>
    <row r="50" spans="1:31" ht="24.75" customHeight="1" thickBot="1" x14ac:dyDescent="0.3">
      <c r="A50" s="1015"/>
      <c r="B50" s="1016" t="s">
        <v>36</v>
      </c>
      <c r="C50" s="617">
        <v>665244</v>
      </c>
      <c r="D50" s="378">
        <v>688413</v>
      </c>
      <c r="E50" s="618">
        <v>1353657</v>
      </c>
      <c r="F50" s="619">
        <v>7770</v>
      </c>
      <c r="G50" s="620">
        <v>7528</v>
      </c>
      <c r="H50" s="621">
        <v>15298</v>
      </c>
      <c r="I50" s="622">
        <v>7676</v>
      </c>
      <c r="J50" s="620">
        <v>7248</v>
      </c>
      <c r="K50" s="623">
        <v>14924</v>
      </c>
      <c r="L50" s="377">
        <v>677539</v>
      </c>
      <c r="M50" s="378">
        <v>701320</v>
      </c>
      <c r="N50" s="618">
        <v>1378859</v>
      </c>
      <c r="O50" s="1017">
        <v>-12295</v>
      </c>
      <c r="P50" s="378">
        <v>-12907</v>
      </c>
      <c r="Q50" s="378">
        <v>-25202</v>
      </c>
      <c r="R50" s="1018">
        <v>-1.83E-2</v>
      </c>
      <c r="S50" s="984"/>
      <c r="T50" s="534"/>
      <c r="U50" s="993"/>
      <c r="V50" s="993"/>
      <c r="W50" s="993"/>
      <c r="X50" s="993"/>
      <c r="Y50" s="993"/>
      <c r="Z50" s="993"/>
      <c r="AA50" s="993"/>
      <c r="AB50" s="993"/>
      <c r="AC50" s="993"/>
      <c r="AD50" s="995"/>
      <c r="AE50" s="995"/>
    </row>
    <row r="51" spans="1:31" ht="24.75" customHeight="1" thickTop="1" thickBot="1" x14ac:dyDescent="0.3">
      <c r="A51" s="1019"/>
      <c r="B51" s="1020" t="s">
        <v>37</v>
      </c>
      <c r="C51" s="624">
        <v>778939</v>
      </c>
      <c r="D51" s="380">
        <v>802520</v>
      </c>
      <c r="E51" s="940">
        <v>1581459</v>
      </c>
      <c r="F51" s="625">
        <v>9005</v>
      </c>
      <c r="G51" s="626">
        <v>8671</v>
      </c>
      <c r="H51" s="627">
        <v>17676</v>
      </c>
      <c r="I51" s="628">
        <v>8827</v>
      </c>
      <c r="J51" s="626">
        <v>8313</v>
      </c>
      <c r="K51" s="629">
        <v>17140</v>
      </c>
      <c r="L51" s="379">
        <v>795062</v>
      </c>
      <c r="M51" s="380">
        <v>819890</v>
      </c>
      <c r="N51" s="940">
        <v>1614952</v>
      </c>
      <c r="O51" s="1021">
        <v>-16123</v>
      </c>
      <c r="P51" s="380">
        <v>-17370</v>
      </c>
      <c r="Q51" s="380">
        <v>-33493</v>
      </c>
      <c r="R51" s="1034">
        <v>-2.07E-2</v>
      </c>
      <c r="S51" s="984"/>
      <c r="T51" s="534"/>
      <c r="U51" s="993"/>
      <c r="V51" s="993"/>
      <c r="W51" s="993"/>
      <c r="X51" s="993"/>
      <c r="Y51" s="993"/>
      <c r="Z51" s="993"/>
      <c r="AA51" s="993"/>
      <c r="AB51" s="993"/>
      <c r="AC51" s="993"/>
      <c r="AD51" s="995"/>
      <c r="AE51" s="995"/>
    </row>
    <row r="52" spans="1:31" ht="24.75" hidden="1" customHeight="1" thickTop="1" x14ac:dyDescent="0.25">
      <c r="A52" s="1238" t="s">
        <v>113</v>
      </c>
      <c r="B52" s="1022" t="s">
        <v>38</v>
      </c>
      <c r="C52" s="630">
        <v>164043</v>
      </c>
      <c r="D52" s="382">
        <v>174378</v>
      </c>
      <c r="E52" s="631">
        <v>338421</v>
      </c>
      <c r="F52" s="632">
        <v>118415</v>
      </c>
      <c r="G52" s="600">
        <v>117748</v>
      </c>
      <c r="H52" s="601">
        <v>236163</v>
      </c>
      <c r="I52" s="602">
        <v>12</v>
      </c>
      <c r="J52" s="600">
        <v>0</v>
      </c>
      <c r="K52" s="633">
        <v>69</v>
      </c>
      <c r="L52" s="381">
        <v>183835</v>
      </c>
      <c r="M52" s="382">
        <v>194843</v>
      </c>
      <c r="N52" s="631">
        <v>378678</v>
      </c>
      <c r="O52" s="1023">
        <v>-19792</v>
      </c>
      <c r="P52" s="1024">
        <v>-20465</v>
      </c>
      <c r="Q52" s="1024">
        <v>-40257</v>
      </c>
      <c r="R52" s="1025">
        <v>-0.10630000000000001</v>
      </c>
      <c r="S52" s="1008"/>
      <c r="T52" s="535"/>
      <c r="U52" s="993"/>
      <c r="V52" s="993"/>
      <c r="W52" s="993"/>
      <c r="X52" s="993"/>
      <c r="Y52" s="993"/>
      <c r="Z52" s="993"/>
      <c r="AA52" s="993"/>
      <c r="AB52" s="993"/>
      <c r="AC52" s="993"/>
      <c r="AD52" s="995"/>
      <c r="AE52" s="995"/>
    </row>
    <row r="53" spans="1:31" ht="24.75" hidden="1" customHeight="1" x14ac:dyDescent="0.25">
      <c r="A53" s="1239"/>
      <c r="B53" s="1026" t="s">
        <v>40</v>
      </c>
      <c r="C53" s="634">
        <v>160198</v>
      </c>
      <c r="D53" s="375">
        <v>165265</v>
      </c>
      <c r="E53" s="599">
        <v>325463</v>
      </c>
      <c r="F53" s="603">
        <v>89644</v>
      </c>
      <c r="G53" s="606">
        <v>86808</v>
      </c>
      <c r="H53" s="607">
        <v>176452</v>
      </c>
      <c r="I53" s="375">
        <v>3</v>
      </c>
      <c r="J53" s="606">
        <v>0</v>
      </c>
      <c r="K53" s="635">
        <v>39</v>
      </c>
      <c r="L53" s="360">
        <v>164249</v>
      </c>
      <c r="M53" s="375">
        <v>169129</v>
      </c>
      <c r="N53" s="599">
        <v>333378</v>
      </c>
      <c r="O53" s="608">
        <v>-4051</v>
      </c>
      <c r="P53" s="360">
        <v>-3864</v>
      </c>
      <c r="Q53" s="362">
        <v>-7915</v>
      </c>
      <c r="R53" s="992">
        <v>-2.3699999999999999E-2</v>
      </c>
      <c r="S53" s="1008"/>
      <c r="T53" s="535"/>
      <c r="U53" s="993"/>
      <c r="V53" s="993"/>
      <c r="W53" s="993"/>
      <c r="X53" s="993"/>
      <c r="Y53" s="993"/>
      <c r="Z53" s="993"/>
      <c r="AA53" s="993"/>
      <c r="AB53" s="993"/>
      <c r="AC53" s="993"/>
      <c r="AD53" s="995"/>
      <c r="AE53" s="995"/>
    </row>
    <row r="54" spans="1:31" ht="24.75" hidden="1" customHeight="1" x14ac:dyDescent="0.25">
      <c r="A54" s="1239"/>
      <c r="B54" s="1026" t="s">
        <v>42</v>
      </c>
      <c r="C54" s="634">
        <v>160095</v>
      </c>
      <c r="D54" s="375">
        <v>156152</v>
      </c>
      <c r="E54" s="605">
        <v>316247</v>
      </c>
      <c r="F54" s="603">
        <v>265723</v>
      </c>
      <c r="G54" s="606">
        <v>278918</v>
      </c>
      <c r="H54" s="607">
        <v>544641</v>
      </c>
      <c r="I54" s="375">
        <v>0</v>
      </c>
      <c r="J54" s="606">
        <v>0</v>
      </c>
      <c r="K54" s="635">
        <v>148</v>
      </c>
      <c r="L54" s="360">
        <v>154026</v>
      </c>
      <c r="M54" s="375">
        <v>149942</v>
      </c>
      <c r="N54" s="605">
        <v>303968</v>
      </c>
      <c r="O54" s="608">
        <v>6069</v>
      </c>
      <c r="P54" s="360">
        <v>6210</v>
      </c>
      <c r="Q54" s="362">
        <v>12279</v>
      </c>
      <c r="R54" s="1027">
        <v>4.0399999999999998E-2</v>
      </c>
      <c r="S54" s="1008"/>
      <c r="T54" s="535"/>
      <c r="U54" s="993"/>
      <c r="V54" s="993"/>
      <c r="W54" s="993"/>
      <c r="X54" s="993"/>
      <c r="Y54" s="993"/>
      <c r="Z54" s="993"/>
      <c r="AA54" s="993"/>
      <c r="AB54" s="993"/>
      <c r="AC54" s="993"/>
      <c r="AD54" s="995"/>
      <c r="AE54" s="995"/>
    </row>
    <row r="55" spans="1:31" ht="24.75" hidden="1" customHeight="1" x14ac:dyDescent="0.25">
      <c r="A55" s="1239"/>
      <c r="B55" s="1028" t="s">
        <v>44</v>
      </c>
      <c r="C55" s="634">
        <v>142589</v>
      </c>
      <c r="D55" s="375">
        <v>149612</v>
      </c>
      <c r="E55" s="613">
        <v>292201</v>
      </c>
      <c r="F55" s="603">
        <v>133150</v>
      </c>
      <c r="G55" s="606">
        <v>141667</v>
      </c>
      <c r="H55" s="607">
        <v>274817</v>
      </c>
      <c r="I55" s="375">
        <v>1</v>
      </c>
      <c r="J55" s="606">
        <v>0</v>
      </c>
      <c r="K55" s="635">
        <v>56</v>
      </c>
      <c r="L55" s="360">
        <v>144294</v>
      </c>
      <c r="M55" s="375">
        <v>151640</v>
      </c>
      <c r="N55" s="613">
        <v>295934</v>
      </c>
      <c r="O55" s="609">
        <v>-1705</v>
      </c>
      <c r="P55" s="370">
        <v>-2028</v>
      </c>
      <c r="Q55" s="370">
        <v>-3733</v>
      </c>
      <c r="R55" s="1027">
        <v>-1.26E-2</v>
      </c>
      <c r="S55" s="1008"/>
      <c r="T55" s="535"/>
      <c r="U55" s="534"/>
      <c r="V55" s="534"/>
      <c r="W55" s="534"/>
      <c r="X55" s="534"/>
      <c r="Y55" s="534"/>
      <c r="Z55" s="534"/>
      <c r="AA55" s="993"/>
      <c r="AB55" s="993"/>
      <c r="AC55" s="993"/>
      <c r="AD55" s="995"/>
      <c r="AE55" s="995"/>
    </row>
    <row r="56" spans="1:31" ht="24.75" hidden="1" customHeight="1" thickBot="1" x14ac:dyDescent="0.3">
      <c r="A56" s="1240"/>
      <c r="B56" s="1029" t="s">
        <v>45</v>
      </c>
      <c r="C56" s="637">
        <v>152014</v>
      </c>
      <c r="D56" s="383">
        <v>157113</v>
      </c>
      <c r="E56" s="638">
        <v>309127</v>
      </c>
      <c r="F56" s="639">
        <v>0</v>
      </c>
      <c r="G56" s="640">
        <v>0</v>
      </c>
      <c r="H56" s="641">
        <v>0</v>
      </c>
      <c r="I56" s="642">
        <v>0</v>
      </c>
      <c r="J56" s="640">
        <v>0</v>
      </c>
      <c r="K56" s="643">
        <v>0</v>
      </c>
      <c r="L56" s="364">
        <v>148658</v>
      </c>
      <c r="M56" s="383">
        <v>154336</v>
      </c>
      <c r="N56" s="638">
        <v>302994</v>
      </c>
      <c r="O56" s="894">
        <v>3356</v>
      </c>
      <c r="P56" s="895">
        <v>2777</v>
      </c>
      <c r="Q56" s="895">
        <v>6133</v>
      </c>
      <c r="R56" s="1030">
        <v>2.0199999999999999E-2</v>
      </c>
      <c r="S56" s="1008"/>
      <c r="T56" s="535"/>
      <c r="U56" s="993"/>
      <c r="V56" s="993"/>
      <c r="W56" s="534"/>
      <c r="X56" s="993"/>
      <c r="Y56" s="993"/>
      <c r="Z56" s="534"/>
      <c r="AA56" s="993"/>
      <c r="AB56" s="993"/>
      <c r="AC56" s="993"/>
      <c r="AD56" s="995"/>
      <c r="AE56" s="995"/>
    </row>
    <row r="57" spans="1:31" ht="17" thickTop="1" x14ac:dyDescent="0.25">
      <c r="A57" s="386" t="s">
        <v>169</v>
      </c>
      <c r="B57" s="659" t="s">
        <v>53</v>
      </c>
      <c r="C57" s="1031"/>
      <c r="D57" s="1031"/>
      <c r="E57" s="1031"/>
      <c r="F57" s="1031"/>
      <c r="G57" s="1031"/>
      <c r="H57" s="1031"/>
      <c r="I57" s="1031"/>
      <c r="J57" s="1031"/>
      <c r="K57" s="1031"/>
      <c r="L57" s="534"/>
      <c r="M57" s="534"/>
      <c r="N57" s="534"/>
      <c r="O57" s="534"/>
      <c r="P57" s="534"/>
      <c r="Q57" s="534"/>
      <c r="R57" s="534"/>
      <c r="S57" s="535"/>
      <c r="T57" s="659"/>
      <c r="U57" s="534"/>
      <c r="V57" s="534"/>
      <c r="W57" s="534"/>
      <c r="X57" s="534"/>
      <c r="Y57" s="534"/>
      <c r="Z57" s="534"/>
      <c r="AA57" s="534"/>
      <c r="AB57" s="534"/>
      <c r="AC57" s="534"/>
      <c r="AD57" s="534"/>
      <c r="AE57" s="982"/>
    </row>
    <row r="58" spans="1:31" x14ac:dyDescent="0.25">
      <c r="A58" s="1032" t="s">
        <v>170</v>
      </c>
      <c r="B58" s="659" t="s">
        <v>168</v>
      </c>
    </row>
  </sheetData>
  <mergeCells count="38">
    <mergeCell ref="G2:I2"/>
    <mergeCell ref="B2:F2"/>
    <mergeCell ref="S7:S9"/>
    <mergeCell ref="A10:A12"/>
    <mergeCell ref="S10:S12"/>
    <mergeCell ref="Q5:Q6"/>
    <mergeCell ref="P5:P6"/>
    <mergeCell ref="O5:O6"/>
    <mergeCell ref="N5:N6"/>
    <mergeCell ref="M5:M6"/>
    <mergeCell ref="L5:L6"/>
    <mergeCell ref="I5:K5"/>
    <mergeCell ref="AA4:AD4"/>
    <mergeCell ref="A13:A16"/>
    <mergeCell ref="S13:S16"/>
    <mergeCell ref="L4:N4"/>
    <mergeCell ref="O4:R4"/>
    <mergeCell ref="X4:Z4"/>
    <mergeCell ref="U4:W4"/>
    <mergeCell ref="A4:B6"/>
    <mergeCell ref="A7:A9"/>
    <mergeCell ref="E5:E6"/>
    <mergeCell ref="D5:D6"/>
    <mergeCell ref="F5:H5"/>
    <mergeCell ref="C4:K4"/>
    <mergeCell ref="C5:C6"/>
    <mergeCell ref="R5:R6"/>
    <mergeCell ref="A52:A56"/>
    <mergeCell ref="A17:A23"/>
    <mergeCell ref="S17:S23"/>
    <mergeCell ref="A24:A28"/>
    <mergeCell ref="S24:S28"/>
    <mergeCell ref="S43:S44"/>
    <mergeCell ref="S29:S30"/>
    <mergeCell ref="A31:A36"/>
    <mergeCell ref="S31:S36"/>
    <mergeCell ref="A43:A44"/>
    <mergeCell ref="A29:A30"/>
  </mergeCells>
  <phoneticPr fontId="5"/>
  <printOptions horizontalCentered="1"/>
  <pageMargins left="0.39370078740157483" right="0.19685039370078741" top="0.59055118110236227" bottom="0.39370078740157483" header="0.51181102362204722" footer="0.51181102362204722"/>
  <pageSetup paperSize="9" scale="55" orientation="portrait" r:id="rId1"/>
  <headerFooter alignWithMargins="0"/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S153"/>
  <sheetViews>
    <sheetView tabSelected="1" view="pageBreakPreview" zoomScale="55" zoomScaleNormal="100" zoomScaleSheetLayoutView="55" workbookViewId="0">
      <selection activeCell="K15" sqref="K15"/>
    </sheetView>
  </sheetViews>
  <sheetFormatPr defaultColWidth="1.640625" defaultRowHeight="12" x14ac:dyDescent="0.25"/>
  <cols>
    <col min="1" max="1" width="12.5703125" style="942" customWidth="1"/>
    <col min="2" max="2" width="4.640625" style="942" customWidth="1"/>
    <col min="3" max="4" width="9.0703125" style="942" customWidth="1"/>
    <col min="5" max="5" width="10.140625" style="942" customWidth="1"/>
    <col min="6" max="7" width="9.0703125" style="942" customWidth="1"/>
    <col min="8" max="8" width="10.85546875" style="942" customWidth="1"/>
    <col min="9" max="10" width="8.640625" style="942" customWidth="1"/>
    <col min="11" max="11" width="10.640625" style="942" bestFit="1" customWidth="1"/>
    <col min="12" max="12" width="8.5703125" style="942" customWidth="1"/>
    <col min="13" max="16384" width="1.640625" style="942"/>
  </cols>
  <sheetData>
    <row r="1" spans="1:19" ht="30" customHeight="1" x14ac:dyDescent="0.25">
      <c r="B1" s="944"/>
      <c r="C1" s="944"/>
      <c r="D1" s="944"/>
      <c r="E1" s="944"/>
      <c r="F1" s="944"/>
      <c r="G1" s="1035"/>
      <c r="H1" s="1035"/>
      <c r="I1" s="944"/>
      <c r="J1" s="944"/>
      <c r="L1" s="943" t="s">
        <v>122</v>
      </c>
      <c r="M1" s="945"/>
      <c r="N1" s="945"/>
      <c r="O1" s="945"/>
      <c r="P1" s="945"/>
      <c r="Q1" s="945"/>
      <c r="R1" s="945"/>
      <c r="S1" s="945"/>
    </row>
    <row r="2" spans="1:19" ht="26.4" customHeight="1" x14ac:dyDescent="0.25">
      <c r="A2" s="1232" t="s">
        <v>171</v>
      </c>
      <c r="B2" s="1232"/>
      <c r="C2" s="1232"/>
      <c r="D2" s="1232"/>
      <c r="E2" s="1232"/>
      <c r="F2" s="1231">
        <v>45840</v>
      </c>
      <c r="G2" s="1231"/>
      <c r="H2" s="944" t="s">
        <v>144</v>
      </c>
      <c r="J2" s="944"/>
      <c r="M2" s="945"/>
      <c r="N2" s="945"/>
      <c r="O2" s="945"/>
      <c r="P2" s="945"/>
      <c r="Q2" s="945"/>
      <c r="R2" s="945"/>
      <c r="S2" s="945"/>
    </row>
    <row r="3" spans="1:19" ht="30" customHeight="1" x14ac:dyDescent="0.25">
      <c r="A3" s="944"/>
      <c r="B3" s="944"/>
      <c r="C3" s="944"/>
      <c r="D3" s="944"/>
      <c r="E3" s="944"/>
      <c r="F3" s="944"/>
      <c r="G3" s="1035"/>
      <c r="H3" s="1035"/>
      <c r="I3" s="944"/>
      <c r="J3" s="944"/>
      <c r="K3" s="1036"/>
      <c r="L3" s="944"/>
      <c r="M3" s="945"/>
      <c r="N3" s="945"/>
      <c r="O3" s="945"/>
      <c r="P3" s="945"/>
      <c r="Q3" s="945"/>
      <c r="R3" s="945"/>
      <c r="S3" s="945"/>
    </row>
    <row r="4" spans="1:19" ht="26.15" customHeight="1" x14ac:dyDescent="0.25">
      <c r="A4" s="1234" t="s">
        <v>64</v>
      </c>
      <c r="B4" s="1284" t="s">
        <v>167</v>
      </c>
      <c r="C4" s="1220">
        <v>45840</v>
      </c>
      <c r="D4" s="1221"/>
      <c r="E4" s="1222"/>
      <c r="F4" s="1223" t="s">
        <v>299</v>
      </c>
      <c r="G4" s="1224"/>
      <c r="H4" s="1225"/>
      <c r="I4" s="1217" t="s">
        <v>121</v>
      </c>
      <c r="J4" s="1218"/>
      <c r="K4" s="1218"/>
      <c r="L4" s="1219"/>
    </row>
    <row r="5" spans="1:19" ht="15" customHeight="1" x14ac:dyDescent="0.25">
      <c r="A5" s="1235"/>
      <c r="B5" s="1285"/>
      <c r="C5" s="1037" t="s">
        <v>66</v>
      </c>
      <c r="D5" s="1038" t="s">
        <v>67</v>
      </c>
      <c r="E5" s="1039" t="s">
        <v>68</v>
      </c>
      <c r="F5" s="1040" t="s">
        <v>66</v>
      </c>
      <c r="G5" s="1038" t="s">
        <v>67</v>
      </c>
      <c r="H5" s="1041" t="s">
        <v>68</v>
      </c>
      <c r="I5" s="949" t="s">
        <v>1</v>
      </c>
      <c r="J5" s="949" t="s">
        <v>2</v>
      </c>
      <c r="K5" s="949" t="s">
        <v>3</v>
      </c>
      <c r="L5" s="949" t="s">
        <v>4</v>
      </c>
    </row>
    <row r="6" spans="1:19" ht="25.5" customHeight="1" x14ac:dyDescent="0.25">
      <c r="A6" s="950" t="s">
        <v>69</v>
      </c>
      <c r="B6" s="1279" t="s">
        <v>157</v>
      </c>
      <c r="C6" s="1042">
        <v>133207</v>
      </c>
      <c r="D6" s="953">
        <v>141783</v>
      </c>
      <c r="E6" s="1043">
        <v>274990</v>
      </c>
      <c r="F6" s="1044">
        <v>135240</v>
      </c>
      <c r="G6" s="953">
        <v>143707</v>
      </c>
      <c r="H6" s="951">
        <v>278947</v>
      </c>
      <c r="I6" s="954">
        <v>-2033</v>
      </c>
      <c r="J6" s="955">
        <v>-1924</v>
      </c>
      <c r="K6" s="955">
        <v>-3957</v>
      </c>
      <c r="L6" s="1045">
        <v>-1.4200000000000001E-2</v>
      </c>
    </row>
    <row r="7" spans="1:19" ht="25.5" customHeight="1" x14ac:dyDescent="0.25">
      <c r="A7" s="957" t="s">
        <v>70</v>
      </c>
      <c r="B7" s="1280"/>
      <c r="C7" s="1042">
        <v>18101</v>
      </c>
      <c r="D7" s="953">
        <v>19323</v>
      </c>
      <c r="E7" s="1043">
        <v>37424</v>
      </c>
      <c r="F7" s="1044">
        <v>19040</v>
      </c>
      <c r="G7" s="953">
        <v>20427</v>
      </c>
      <c r="H7" s="952">
        <v>39467</v>
      </c>
      <c r="I7" s="958">
        <v>-939</v>
      </c>
      <c r="J7" s="958">
        <v>-1104</v>
      </c>
      <c r="K7" s="958">
        <v>-2043</v>
      </c>
      <c r="L7" s="959">
        <v>-5.1799999999999999E-2</v>
      </c>
    </row>
    <row r="8" spans="1:19" ht="25.5" customHeight="1" x14ac:dyDescent="0.25">
      <c r="A8" s="950" t="s">
        <v>74</v>
      </c>
      <c r="B8" s="1280"/>
      <c r="C8" s="1042">
        <v>1690</v>
      </c>
      <c r="D8" s="953">
        <v>1720</v>
      </c>
      <c r="E8" s="1043">
        <v>3410</v>
      </c>
      <c r="F8" s="1044">
        <v>1784</v>
      </c>
      <c r="G8" s="953">
        <v>1882</v>
      </c>
      <c r="H8" s="952">
        <v>3666</v>
      </c>
      <c r="I8" s="958">
        <v>-94</v>
      </c>
      <c r="J8" s="958">
        <v>-162</v>
      </c>
      <c r="K8" s="958">
        <v>-256</v>
      </c>
      <c r="L8" s="959">
        <v>-6.9800000000000001E-2</v>
      </c>
    </row>
    <row r="9" spans="1:19" ht="25.5" customHeight="1" x14ac:dyDescent="0.25">
      <c r="A9" s="950" t="s">
        <v>75</v>
      </c>
      <c r="B9" s="1280"/>
      <c r="C9" s="1042">
        <v>1207</v>
      </c>
      <c r="D9" s="953">
        <v>1344</v>
      </c>
      <c r="E9" s="1043">
        <v>2551</v>
      </c>
      <c r="F9" s="1044">
        <v>1274</v>
      </c>
      <c r="G9" s="953">
        <v>1409</v>
      </c>
      <c r="H9" s="952">
        <v>2683</v>
      </c>
      <c r="I9" s="958">
        <v>-67</v>
      </c>
      <c r="J9" s="958">
        <v>-65</v>
      </c>
      <c r="K9" s="958">
        <v>-132</v>
      </c>
      <c r="L9" s="959">
        <v>-4.9200000000000001E-2</v>
      </c>
    </row>
    <row r="10" spans="1:19" ht="25.5" customHeight="1" x14ac:dyDescent="0.25">
      <c r="A10" s="950" t="s">
        <v>76</v>
      </c>
      <c r="B10" s="1280"/>
      <c r="C10" s="1042">
        <v>2688</v>
      </c>
      <c r="D10" s="953">
        <v>2709</v>
      </c>
      <c r="E10" s="1043">
        <v>5397</v>
      </c>
      <c r="F10" s="1044">
        <v>2812</v>
      </c>
      <c r="G10" s="953">
        <v>2858</v>
      </c>
      <c r="H10" s="952">
        <v>5670</v>
      </c>
      <c r="I10" s="958">
        <v>-124</v>
      </c>
      <c r="J10" s="958">
        <v>-149</v>
      </c>
      <c r="K10" s="958">
        <v>-273</v>
      </c>
      <c r="L10" s="959">
        <v>-4.8099999999999997E-2</v>
      </c>
    </row>
    <row r="11" spans="1:19" ht="25.5" customHeight="1" thickBot="1" x14ac:dyDescent="0.3">
      <c r="A11" s="960" t="s">
        <v>77</v>
      </c>
      <c r="B11" s="1281"/>
      <c r="C11" s="1046">
        <v>7150</v>
      </c>
      <c r="D11" s="963">
        <v>7499</v>
      </c>
      <c r="E11" s="1047">
        <v>14649</v>
      </c>
      <c r="F11" s="1048">
        <v>7581</v>
      </c>
      <c r="G11" s="963">
        <v>8090</v>
      </c>
      <c r="H11" s="962">
        <v>15671</v>
      </c>
      <c r="I11" s="964">
        <v>-431</v>
      </c>
      <c r="J11" s="964">
        <v>-591</v>
      </c>
      <c r="K11" s="964">
        <v>-1022</v>
      </c>
      <c r="L11" s="965">
        <v>-6.5199999999999994E-2</v>
      </c>
    </row>
    <row r="12" spans="1:19" ht="25.5" customHeight="1" thickBot="1" x14ac:dyDescent="0.3">
      <c r="A12" s="1229" t="s">
        <v>156</v>
      </c>
      <c r="B12" s="1282"/>
      <c r="C12" s="1049">
        <v>164043</v>
      </c>
      <c r="D12" s="967">
        <v>174378</v>
      </c>
      <c r="E12" s="1050">
        <v>338421</v>
      </c>
      <c r="F12" s="1051">
        <v>167731</v>
      </c>
      <c r="G12" s="967">
        <v>178373</v>
      </c>
      <c r="H12" s="968">
        <v>346104</v>
      </c>
      <c r="I12" s="969">
        <v>-3688</v>
      </c>
      <c r="J12" s="969">
        <v>-3995</v>
      </c>
      <c r="K12" s="969">
        <v>-7683</v>
      </c>
      <c r="L12" s="970">
        <v>-2.2200000000000001E-2</v>
      </c>
    </row>
    <row r="13" spans="1:19" ht="25.5" customHeight="1" x14ac:dyDescent="0.25">
      <c r="A13" s="971" t="s">
        <v>176</v>
      </c>
      <c r="B13" s="1283" t="s">
        <v>158</v>
      </c>
      <c r="C13" s="1052">
        <v>41965</v>
      </c>
      <c r="D13" s="974">
        <v>45682</v>
      </c>
      <c r="E13" s="1053">
        <v>87647</v>
      </c>
      <c r="F13" s="1054">
        <v>44164</v>
      </c>
      <c r="G13" s="974">
        <v>48034</v>
      </c>
      <c r="H13" s="973">
        <v>92198</v>
      </c>
      <c r="I13" s="975">
        <v>-2199</v>
      </c>
      <c r="J13" s="975">
        <v>-2352</v>
      </c>
      <c r="K13" s="975">
        <v>-4551</v>
      </c>
      <c r="L13" s="976">
        <v>-4.9399999999999999E-2</v>
      </c>
    </row>
    <row r="14" spans="1:19" ht="25.5" customHeight="1" x14ac:dyDescent="0.25">
      <c r="A14" s="957" t="s">
        <v>79</v>
      </c>
      <c r="B14" s="1280"/>
      <c r="C14" s="1042">
        <v>83655</v>
      </c>
      <c r="D14" s="953">
        <v>83703</v>
      </c>
      <c r="E14" s="1043">
        <v>167358</v>
      </c>
      <c r="F14" s="1044">
        <v>84279</v>
      </c>
      <c r="G14" s="953">
        <v>84396</v>
      </c>
      <c r="H14" s="952">
        <v>168675</v>
      </c>
      <c r="I14" s="958">
        <v>-624</v>
      </c>
      <c r="J14" s="958">
        <v>-693</v>
      </c>
      <c r="K14" s="958">
        <v>-1317</v>
      </c>
      <c r="L14" s="959">
        <v>-7.7999999999999996E-3</v>
      </c>
    </row>
    <row r="15" spans="1:19" ht="25.5" customHeight="1" x14ac:dyDescent="0.25">
      <c r="A15" s="950" t="s">
        <v>177</v>
      </c>
      <c r="B15" s="1280"/>
      <c r="C15" s="1042">
        <v>20038</v>
      </c>
      <c r="D15" s="953">
        <v>20846</v>
      </c>
      <c r="E15" s="1043">
        <v>40884</v>
      </c>
      <c r="F15" s="1044">
        <v>20507</v>
      </c>
      <c r="G15" s="953">
        <v>21159</v>
      </c>
      <c r="H15" s="952">
        <v>41666</v>
      </c>
      <c r="I15" s="958">
        <v>-469</v>
      </c>
      <c r="J15" s="958">
        <v>-313</v>
      </c>
      <c r="K15" s="958">
        <v>-782</v>
      </c>
      <c r="L15" s="959">
        <v>-1.8800000000000001E-2</v>
      </c>
    </row>
    <row r="16" spans="1:19" ht="25.5" customHeight="1" thickBot="1" x14ac:dyDescent="0.3">
      <c r="A16" s="960" t="s">
        <v>82</v>
      </c>
      <c r="B16" s="1281"/>
      <c r="C16" s="1046">
        <v>14540</v>
      </c>
      <c r="D16" s="963">
        <v>15034</v>
      </c>
      <c r="E16" s="1047">
        <v>29574</v>
      </c>
      <c r="F16" s="1048">
        <v>14872</v>
      </c>
      <c r="G16" s="963">
        <v>15372</v>
      </c>
      <c r="H16" s="962">
        <v>30244</v>
      </c>
      <c r="I16" s="964">
        <v>-332</v>
      </c>
      <c r="J16" s="964">
        <v>-338</v>
      </c>
      <c r="K16" s="964">
        <v>-670</v>
      </c>
      <c r="L16" s="965">
        <v>-2.2200000000000001E-2</v>
      </c>
    </row>
    <row r="17" spans="1:12" ht="25.5" customHeight="1" thickBot="1" x14ac:dyDescent="0.3">
      <c r="A17" s="1229" t="s">
        <v>160</v>
      </c>
      <c r="B17" s="1282"/>
      <c r="C17" s="1049">
        <v>160198</v>
      </c>
      <c r="D17" s="967">
        <v>165265</v>
      </c>
      <c r="E17" s="1050">
        <v>325463</v>
      </c>
      <c r="F17" s="1051">
        <v>163822</v>
      </c>
      <c r="G17" s="967">
        <v>168961</v>
      </c>
      <c r="H17" s="968">
        <v>332783</v>
      </c>
      <c r="I17" s="969">
        <v>-3624</v>
      </c>
      <c r="J17" s="969">
        <v>-3696</v>
      </c>
      <c r="K17" s="969">
        <v>-7320</v>
      </c>
      <c r="L17" s="970">
        <v>-2.1999999999999999E-2</v>
      </c>
    </row>
    <row r="18" spans="1:12" ht="25.5" customHeight="1" x14ac:dyDescent="0.25">
      <c r="A18" s="977" t="s">
        <v>178</v>
      </c>
      <c r="B18" s="1283" t="s">
        <v>159</v>
      </c>
      <c r="C18" s="1052">
        <v>89601</v>
      </c>
      <c r="D18" s="974">
        <v>86730</v>
      </c>
      <c r="E18" s="1053">
        <v>176331</v>
      </c>
      <c r="F18" s="1054">
        <v>90246</v>
      </c>
      <c r="G18" s="974">
        <v>87522</v>
      </c>
      <c r="H18" s="973">
        <v>177768</v>
      </c>
      <c r="I18" s="975">
        <v>-645</v>
      </c>
      <c r="J18" s="975">
        <v>-792</v>
      </c>
      <c r="K18" s="975">
        <v>-1437</v>
      </c>
      <c r="L18" s="976">
        <v>-8.0999999999999996E-3</v>
      </c>
    </row>
    <row r="19" spans="1:12" ht="25.5" customHeight="1" x14ac:dyDescent="0.25">
      <c r="A19" s="957" t="s">
        <v>84</v>
      </c>
      <c r="B19" s="1280"/>
      <c r="C19" s="1042">
        <v>30305</v>
      </c>
      <c r="D19" s="953">
        <v>30627</v>
      </c>
      <c r="E19" s="1043">
        <v>60932</v>
      </c>
      <c r="F19" s="1044">
        <v>31109</v>
      </c>
      <c r="G19" s="953">
        <v>31214</v>
      </c>
      <c r="H19" s="952">
        <v>62323</v>
      </c>
      <c r="I19" s="958">
        <v>-804</v>
      </c>
      <c r="J19" s="958">
        <v>-587</v>
      </c>
      <c r="K19" s="958">
        <v>-1391</v>
      </c>
      <c r="L19" s="959">
        <v>-2.23E-2</v>
      </c>
    </row>
    <row r="20" spans="1:12" ht="25.5" customHeight="1" x14ac:dyDescent="0.25">
      <c r="A20" s="950" t="s">
        <v>85</v>
      </c>
      <c r="B20" s="1280"/>
      <c r="C20" s="1042">
        <v>5656</v>
      </c>
      <c r="D20" s="953">
        <v>5691</v>
      </c>
      <c r="E20" s="1043">
        <v>11347</v>
      </c>
      <c r="F20" s="1044">
        <v>5967</v>
      </c>
      <c r="G20" s="953">
        <v>5989</v>
      </c>
      <c r="H20" s="952">
        <v>11956</v>
      </c>
      <c r="I20" s="958">
        <v>-311</v>
      </c>
      <c r="J20" s="958">
        <v>-298</v>
      </c>
      <c r="K20" s="958">
        <v>-609</v>
      </c>
      <c r="L20" s="959">
        <v>-5.0900000000000001E-2</v>
      </c>
    </row>
    <row r="21" spans="1:12" ht="25.5" customHeight="1" x14ac:dyDescent="0.25">
      <c r="A21" s="950" t="s">
        <v>86</v>
      </c>
      <c r="B21" s="1280"/>
      <c r="C21" s="1042">
        <v>4471</v>
      </c>
      <c r="D21" s="953">
        <v>4505</v>
      </c>
      <c r="E21" s="1043">
        <v>8976</v>
      </c>
      <c r="F21" s="1044">
        <v>4593</v>
      </c>
      <c r="G21" s="953">
        <v>4590</v>
      </c>
      <c r="H21" s="952">
        <v>9183</v>
      </c>
      <c r="I21" s="958">
        <v>-122</v>
      </c>
      <c r="J21" s="958">
        <v>-85</v>
      </c>
      <c r="K21" s="958">
        <v>-207</v>
      </c>
      <c r="L21" s="959">
        <v>-2.2499999999999999E-2</v>
      </c>
    </row>
    <row r="22" spans="1:12" ht="25.5" customHeight="1" x14ac:dyDescent="0.25">
      <c r="A22" s="950" t="s">
        <v>87</v>
      </c>
      <c r="B22" s="1280"/>
      <c r="C22" s="1042">
        <v>4461</v>
      </c>
      <c r="D22" s="953">
        <v>4377</v>
      </c>
      <c r="E22" s="1043">
        <v>8838</v>
      </c>
      <c r="F22" s="1044">
        <v>4644</v>
      </c>
      <c r="G22" s="953">
        <v>4524</v>
      </c>
      <c r="H22" s="952">
        <v>9168</v>
      </c>
      <c r="I22" s="958">
        <v>-183</v>
      </c>
      <c r="J22" s="958">
        <v>-147</v>
      </c>
      <c r="K22" s="958">
        <v>-330</v>
      </c>
      <c r="L22" s="959">
        <v>-3.5999999999999997E-2</v>
      </c>
    </row>
    <row r="23" spans="1:12" ht="25.5" customHeight="1" x14ac:dyDescent="0.25">
      <c r="A23" s="950" t="s">
        <v>88</v>
      </c>
      <c r="B23" s="1280"/>
      <c r="C23" s="1042">
        <v>14974</v>
      </c>
      <c r="D23" s="953">
        <v>13602</v>
      </c>
      <c r="E23" s="1043">
        <v>28576</v>
      </c>
      <c r="F23" s="1044">
        <v>15244</v>
      </c>
      <c r="G23" s="953">
        <v>13938</v>
      </c>
      <c r="H23" s="952">
        <v>29182</v>
      </c>
      <c r="I23" s="958">
        <v>-270</v>
      </c>
      <c r="J23" s="958">
        <v>-336</v>
      </c>
      <c r="K23" s="958">
        <v>-606</v>
      </c>
      <c r="L23" s="959">
        <v>-2.0799999999999999E-2</v>
      </c>
    </row>
    <row r="24" spans="1:12" ht="25.5" customHeight="1" thickBot="1" x14ac:dyDescent="0.3">
      <c r="A24" s="960" t="s">
        <v>89</v>
      </c>
      <c r="B24" s="1281"/>
      <c r="C24" s="1046">
        <v>10627</v>
      </c>
      <c r="D24" s="963">
        <v>10620</v>
      </c>
      <c r="E24" s="1047">
        <v>21247</v>
      </c>
      <c r="F24" s="1048">
        <v>10885</v>
      </c>
      <c r="G24" s="963">
        <v>10836</v>
      </c>
      <c r="H24" s="962">
        <v>21721</v>
      </c>
      <c r="I24" s="964">
        <v>-258</v>
      </c>
      <c r="J24" s="964">
        <v>-216</v>
      </c>
      <c r="K24" s="964">
        <v>-474</v>
      </c>
      <c r="L24" s="965">
        <v>-2.18E-2</v>
      </c>
    </row>
    <row r="25" spans="1:12" ht="25.5" customHeight="1" thickBot="1" x14ac:dyDescent="0.3">
      <c r="A25" s="1229" t="s">
        <v>161</v>
      </c>
      <c r="B25" s="1282"/>
      <c r="C25" s="1049">
        <v>160095</v>
      </c>
      <c r="D25" s="967">
        <v>156152</v>
      </c>
      <c r="E25" s="1050">
        <v>316247</v>
      </c>
      <c r="F25" s="1051">
        <v>162688</v>
      </c>
      <c r="G25" s="967">
        <v>158613</v>
      </c>
      <c r="H25" s="968">
        <v>321301</v>
      </c>
      <c r="I25" s="969">
        <v>-2593</v>
      </c>
      <c r="J25" s="969">
        <v>-2461</v>
      </c>
      <c r="K25" s="969">
        <v>-5054</v>
      </c>
      <c r="L25" s="970">
        <v>-1.5699999999999999E-2</v>
      </c>
    </row>
    <row r="26" spans="1:12" ht="25.5" customHeight="1" x14ac:dyDescent="0.25">
      <c r="A26" s="971" t="s">
        <v>90</v>
      </c>
      <c r="B26" s="1283" t="s">
        <v>162</v>
      </c>
      <c r="C26" s="1052">
        <v>115581</v>
      </c>
      <c r="D26" s="974">
        <v>121436</v>
      </c>
      <c r="E26" s="1053">
        <v>237017</v>
      </c>
      <c r="F26" s="1054">
        <v>116408</v>
      </c>
      <c r="G26" s="974">
        <v>122518</v>
      </c>
      <c r="H26" s="973">
        <v>238926</v>
      </c>
      <c r="I26" s="975">
        <v>-827</v>
      </c>
      <c r="J26" s="975">
        <v>-1082</v>
      </c>
      <c r="K26" s="975">
        <v>-1909</v>
      </c>
      <c r="L26" s="976">
        <v>-8.0000000000000002E-3</v>
      </c>
    </row>
    <row r="27" spans="1:12" ht="25.5" customHeight="1" x14ac:dyDescent="0.25">
      <c r="A27" s="957" t="s">
        <v>91</v>
      </c>
      <c r="B27" s="1280"/>
      <c r="C27" s="1042">
        <v>25890</v>
      </c>
      <c r="D27" s="953">
        <v>27025</v>
      </c>
      <c r="E27" s="1043">
        <v>52915</v>
      </c>
      <c r="F27" s="1044">
        <v>26625</v>
      </c>
      <c r="G27" s="953">
        <v>27824</v>
      </c>
      <c r="H27" s="952">
        <v>54449</v>
      </c>
      <c r="I27" s="958">
        <v>-735</v>
      </c>
      <c r="J27" s="958">
        <v>-799</v>
      </c>
      <c r="K27" s="958">
        <v>-1534</v>
      </c>
      <c r="L27" s="959">
        <v>-2.8199999999999999E-2</v>
      </c>
    </row>
    <row r="28" spans="1:12" ht="25.5" customHeight="1" x14ac:dyDescent="0.25">
      <c r="A28" s="950" t="s">
        <v>92</v>
      </c>
      <c r="B28" s="1280"/>
      <c r="C28" s="1042">
        <v>440</v>
      </c>
      <c r="D28" s="953">
        <v>420</v>
      </c>
      <c r="E28" s="1043">
        <v>860</v>
      </c>
      <c r="F28" s="1044">
        <v>496</v>
      </c>
      <c r="G28" s="953">
        <v>475</v>
      </c>
      <c r="H28" s="952">
        <v>971</v>
      </c>
      <c r="I28" s="958">
        <v>-56</v>
      </c>
      <c r="J28" s="958">
        <v>-55</v>
      </c>
      <c r="K28" s="958">
        <v>-111</v>
      </c>
      <c r="L28" s="959">
        <v>-0.1143</v>
      </c>
    </row>
    <row r="29" spans="1:12" ht="25.5" customHeight="1" thickBot="1" x14ac:dyDescent="0.3">
      <c r="A29" s="960" t="s">
        <v>93</v>
      </c>
      <c r="B29" s="1281"/>
      <c r="C29" s="1046">
        <v>678</v>
      </c>
      <c r="D29" s="963">
        <v>731</v>
      </c>
      <c r="E29" s="1047">
        <v>1409</v>
      </c>
      <c r="F29" s="1048">
        <v>765</v>
      </c>
      <c r="G29" s="963">
        <v>823</v>
      </c>
      <c r="H29" s="962">
        <v>1588</v>
      </c>
      <c r="I29" s="964">
        <v>-87</v>
      </c>
      <c r="J29" s="964">
        <v>-92</v>
      </c>
      <c r="K29" s="964">
        <v>-179</v>
      </c>
      <c r="L29" s="965">
        <v>-0.11269999999999999</v>
      </c>
    </row>
    <row r="30" spans="1:12" ht="25.5" customHeight="1" thickBot="1" x14ac:dyDescent="0.3">
      <c r="A30" s="1229" t="s">
        <v>163</v>
      </c>
      <c r="B30" s="1282"/>
      <c r="C30" s="1049">
        <v>142589</v>
      </c>
      <c r="D30" s="967">
        <v>149612</v>
      </c>
      <c r="E30" s="1050">
        <v>292201</v>
      </c>
      <c r="F30" s="1051">
        <v>144294</v>
      </c>
      <c r="G30" s="967">
        <v>151640</v>
      </c>
      <c r="H30" s="968">
        <v>295934</v>
      </c>
      <c r="I30" s="969">
        <v>-1705</v>
      </c>
      <c r="J30" s="969">
        <v>-2028</v>
      </c>
      <c r="K30" s="969">
        <v>-3733</v>
      </c>
      <c r="L30" s="970">
        <v>-1.26E-2</v>
      </c>
    </row>
    <row r="31" spans="1:12" ht="25.5" customHeight="1" x14ac:dyDescent="0.25">
      <c r="A31" s="971" t="s">
        <v>94</v>
      </c>
      <c r="B31" s="1283" t="s">
        <v>164</v>
      </c>
      <c r="C31" s="1052">
        <v>34711</v>
      </c>
      <c r="D31" s="974">
        <v>36278</v>
      </c>
      <c r="E31" s="1043">
        <v>70989</v>
      </c>
      <c r="F31" s="1054">
        <v>34992</v>
      </c>
      <c r="G31" s="974">
        <v>36472</v>
      </c>
      <c r="H31" s="952">
        <v>71464</v>
      </c>
      <c r="I31" s="975">
        <v>-281</v>
      </c>
      <c r="J31" s="975">
        <v>-194</v>
      </c>
      <c r="K31" s="975">
        <v>-475</v>
      </c>
      <c r="L31" s="976">
        <v>-6.6E-3</v>
      </c>
    </row>
    <row r="32" spans="1:12" ht="25.5" customHeight="1" x14ac:dyDescent="0.25">
      <c r="A32" s="957" t="s">
        <v>179</v>
      </c>
      <c r="B32" s="1280"/>
      <c r="C32" s="1042">
        <v>30301</v>
      </c>
      <c r="D32" s="953">
        <v>31765</v>
      </c>
      <c r="E32" s="1043">
        <v>62066</v>
      </c>
      <c r="F32" s="1044">
        <v>31444</v>
      </c>
      <c r="G32" s="953">
        <v>33033</v>
      </c>
      <c r="H32" s="952">
        <v>64477</v>
      </c>
      <c r="I32" s="958">
        <v>-1143</v>
      </c>
      <c r="J32" s="958">
        <v>-1268</v>
      </c>
      <c r="K32" s="958">
        <v>-2411</v>
      </c>
      <c r="L32" s="959">
        <v>-3.7400000000000003E-2</v>
      </c>
    </row>
    <row r="33" spans="1:12" ht="25.5" customHeight="1" x14ac:dyDescent="0.25">
      <c r="A33" s="950" t="s">
        <v>96</v>
      </c>
      <c r="B33" s="1280"/>
      <c r="C33" s="1042">
        <v>18940</v>
      </c>
      <c r="D33" s="953">
        <v>19395</v>
      </c>
      <c r="E33" s="1043">
        <v>38335</v>
      </c>
      <c r="F33" s="1044">
        <v>19698</v>
      </c>
      <c r="G33" s="953">
        <v>20271</v>
      </c>
      <c r="H33" s="952">
        <v>39969</v>
      </c>
      <c r="I33" s="958">
        <v>-758</v>
      </c>
      <c r="J33" s="958">
        <v>-876</v>
      </c>
      <c r="K33" s="958">
        <v>-1634</v>
      </c>
      <c r="L33" s="959">
        <v>-4.0899999999999999E-2</v>
      </c>
    </row>
    <row r="34" spans="1:12" ht="25.5" customHeight="1" x14ac:dyDescent="0.25">
      <c r="A34" s="950" t="s">
        <v>97</v>
      </c>
      <c r="B34" s="1280"/>
      <c r="C34" s="1042">
        <v>22949</v>
      </c>
      <c r="D34" s="953">
        <v>23820</v>
      </c>
      <c r="E34" s="1043">
        <v>46769</v>
      </c>
      <c r="F34" s="1044">
        <v>23787</v>
      </c>
      <c r="G34" s="953">
        <v>24743</v>
      </c>
      <c r="H34" s="952">
        <v>48530</v>
      </c>
      <c r="I34" s="958">
        <v>-838</v>
      </c>
      <c r="J34" s="958">
        <v>-923</v>
      </c>
      <c r="K34" s="958">
        <v>-1761</v>
      </c>
      <c r="L34" s="959">
        <v>-3.6299999999999999E-2</v>
      </c>
    </row>
    <row r="35" spans="1:12" ht="25.5" customHeight="1" x14ac:dyDescent="0.25">
      <c r="A35" s="950" t="s">
        <v>98</v>
      </c>
      <c r="B35" s="1280"/>
      <c r="C35" s="1042">
        <v>6179</v>
      </c>
      <c r="D35" s="953">
        <v>5976</v>
      </c>
      <c r="E35" s="1043">
        <v>12155</v>
      </c>
      <c r="F35" s="1044">
        <v>6209</v>
      </c>
      <c r="G35" s="953">
        <v>6013</v>
      </c>
      <c r="H35" s="952">
        <v>12222</v>
      </c>
      <c r="I35" s="958">
        <v>-30</v>
      </c>
      <c r="J35" s="958">
        <v>-37</v>
      </c>
      <c r="K35" s="958">
        <v>-67</v>
      </c>
      <c r="L35" s="959">
        <v>-5.4999999999999997E-3</v>
      </c>
    </row>
    <row r="36" spans="1:12" ht="25.5" customHeight="1" x14ac:dyDescent="0.25">
      <c r="A36" s="950" t="s">
        <v>99</v>
      </c>
      <c r="B36" s="1280"/>
      <c r="C36" s="1042">
        <v>8966</v>
      </c>
      <c r="D36" s="953">
        <v>9309</v>
      </c>
      <c r="E36" s="1043">
        <v>18275</v>
      </c>
      <c r="F36" s="1044">
        <v>8795</v>
      </c>
      <c r="G36" s="953">
        <v>9061</v>
      </c>
      <c r="H36" s="952">
        <v>17856</v>
      </c>
      <c r="I36" s="958">
        <v>171</v>
      </c>
      <c r="J36" s="958">
        <v>248</v>
      </c>
      <c r="K36" s="958">
        <v>419</v>
      </c>
      <c r="L36" s="959">
        <v>2.35E-2</v>
      </c>
    </row>
    <row r="37" spans="1:12" ht="25.5" customHeight="1" x14ac:dyDescent="0.25">
      <c r="A37" s="957" t="s">
        <v>100</v>
      </c>
      <c r="B37" s="1280"/>
      <c r="C37" s="1042">
        <v>2780</v>
      </c>
      <c r="D37" s="953">
        <v>2854</v>
      </c>
      <c r="E37" s="1043">
        <v>5634</v>
      </c>
      <c r="F37" s="1044">
        <v>3071</v>
      </c>
      <c r="G37" s="953">
        <v>3181</v>
      </c>
      <c r="H37" s="952">
        <v>6252</v>
      </c>
      <c r="I37" s="958">
        <v>-291</v>
      </c>
      <c r="J37" s="958">
        <v>-327</v>
      </c>
      <c r="K37" s="958">
        <v>-618</v>
      </c>
      <c r="L37" s="959">
        <v>-9.8799999999999999E-2</v>
      </c>
    </row>
    <row r="38" spans="1:12" ht="25.5" customHeight="1" x14ac:dyDescent="0.25">
      <c r="A38" s="957" t="s">
        <v>101</v>
      </c>
      <c r="B38" s="1280"/>
      <c r="C38" s="1042">
        <v>650</v>
      </c>
      <c r="D38" s="953">
        <v>714</v>
      </c>
      <c r="E38" s="1043">
        <v>1364</v>
      </c>
      <c r="F38" s="1044">
        <v>729</v>
      </c>
      <c r="G38" s="953">
        <v>835</v>
      </c>
      <c r="H38" s="952">
        <v>1564</v>
      </c>
      <c r="I38" s="958">
        <v>-79</v>
      </c>
      <c r="J38" s="958">
        <v>-121</v>
      </c>
      <c r="K38" s="958">
        <v>-200</v>
      </c>
      <c r="L38" s="959">
        <v>-0.12790000000000001</v>
      </c>
    </row>
    <row r="39" spans="1:12" ht="25.5" customHeight="1" x14ac:dyDescent="0.25">
      <c r="A39" s="957" t="s">
        <v>102</v>
      </c>
      <c r="B39" s="1280"/>
      <c r="C39" s="1042">
        <v>5231</v>
      </c>
      <c r="D39" s="953">
        <v>5375</v>
      </c>
      <c r="E39" s="1043">
        <v>10606</v>
      </c>
      <c r="F39" s="1044">
        <v>5361</v>
      </c>
      <c r="G39" s="953">
        <v>5603</v>
      </c>
      <c r="H39" s="952">
        <v>10964</v>
      </c>
      <c r="I39" s="958">
        <v>-130</v>
      </c>
      <c r="J39" s="958">
        <v>-228</v>
      </c>
      <c r="K39" s="958">
        <v>-358</v>
      </c>
      <c r="L39" s="959">
        <v>-3.27E-2</v>
      </c>
    </row>
    <row r="40" spans="1:12" ht="25.5" customHeight="1" x14ac:dyDescent="0.25">
      <c r="A40" s="950" t="s">
        <v>103</v>
      </c>
      <c r="B40" s="1280"/>
      <c r="C40" s="1042">
        <v>6048</v>
      </c>
      <c r="D40" s="953">
        <v>6412</v>
      </c>
      <c r="E40" s="1043">
        <v>12460</v>
      </c>
      <c r="F40" s="1044">
        <v>6455</v>
      </c>
      <c r="G40" s="953">
        <v>6832</v>
      </c>
      <c r="H40" s="952">
        <v>13287</v>
      </c>
      <c r="I40" s="958">
        <v>-407</v>
      </c>
      <c r="J40" s="958">
        <v>-420</v>
      </c>
      <c r="K40" s="958">
        <v>-827</v>
      </c>
      <c r="L40" s="959">
        <v>-6.2199999999999998E-2</v>
      </c>
    </row>
    <row r="41" spans="1:12" ht="25.5" customHeight="1" x14ac:dyDescent="0.25">
      <c r="A41" s="950" t="s">
        <v>104</v>
      </c>
      <c r="B41" s="1280"/>
      <c r="C41" s="1042">
        <v>2236</v>
      </c>
      <c r="D41" s="953">
        <v>2238</v>
      </c>
      <c r="E41" s="1043">
        <v>4474</v>
      </c>
      <c r="F41" s="1044">
        <v>2331</v>
      </c>
      <c r="G41" s="953">
        <v>2377</v>
      </c>
      <c r="H41" s="952">
        <v>4708</v>
      </c>
      <c r="I41" s="958">
        <v>-95</v>
      </c>
      <c r="J41" s="958">
        <v>-139</v>
      </c>
      <c r="K41" s="958">
        <v>-234</v>
      </c>
      <c r="L41" s="959">
        <v>-4.9700000000000001E-2</v>
      </c>
    </row>
    <row r="42" spans="1:12" ht="25.5" customHeight="1" x14ac:dyDescent="0.25">
      <c r="A42" s="950" t="s">
        <v>105</v>
      </c>
      <c r="B42" s="1280"/>
      <c r="C42" s="1042">
        <v>3897</v>
      </c>
      <c r="D42" s="953">
        <v>3793</v>
      </c>
      <c r="E42" s="1043">
        <v>7690</v>
      </c>
      <c r="F42" s="1044">
        <v>3998</v>
      </c>
      <c r="G42" s="953">
        <v>4014</v>
      </c>
      <c r="H42" s="952">
        <v>8012</v>
      </c>
      <c r="I42" s="958">
        <v>-101</v>
      </c>
      <c r="J42" s="958">
        <v>-221</v>
      </c>
      <c r="K42" s="958">
        <v>-322</v>
      </c>
      <c r="L42" s="959">
        <v>-4.02E-2</v>
      </c>
    </row>
    <row r="43" spans="1:12" ht="25.5" customHeight="1" x14ac:dyDescent="0.25">
      <c r="A43" s="950" t="s">
        <v>106</v>
      </c>
      <c r="B43" s="1280"/>
      <c r="C43" s="1042">
        <v>2526</v>
      </c>
      <c r="D43" s="953">
        <v>2437</v>
      </c>
      <c r="E43" s="1043">
        <v>4963</v>
      </c>
      <c r="F43" s="1044">
        <v>2652</v>
      </c>
      <c r="G43" s="953">
        <v>2607</v>
      </c>
      <c r="H43" s="952">
        <v>5259</v>
      </c>
      <c r="I43" s="958">
        <v>-126</v>
      </c>
      <c r="J43" s="958">
        <v>-170</v>
      </c>
      <c r="K43" s="958">
        <v>-296</v>
      </c>
      <c r="L43" s="959">
        <v>-5.6300000000000003E-2</v>
      </c>
    </row>
    <row r="44" spans="1:12" ht="25.5" customHeight="1" x14ac:dyDescent="0.25">
      <c r="A44" s="950" t="s">
        <v>107</v>
      </c>
      <c r="B44" s="1280"/>
      <c r="C44" s="1042">
        <v>1389</v>
      </c>
      <c r="D44" s="953">
        <v>1417</v>
      </c>
      <c r="E44" s="1043">
        <v>2806</v>
      </c>
      <c r="F44" s="1044">
        <v>1433</v>
      </c>
      <c r="G44" s="953">
        <v>1495</v>
      </c>
      <c r="H44" s="952">
        <v>2928</v>
      </c>
      <c r="I44" s="958">
        <v>-44</v>
      </c>
      <c r="J44" s="958">
        <v>-78</v>
      </c>
      <c r="K44" s="958">
        <v>-122</v>
      </c>
      <c r="L44" s="959">
        <v>-4.1700000000000001E-2</v>
      </c>
    </row>
    <row r="45" spans="1:12" ht="25.5" customHeight="1" thickBot="1" x14ac:dyDescent="0.3">
      <c r="A45" s="960" t="s">
        <v>108</v>
      </c>
      <c r="B45" s="1281"/>
      <c r="C45" s="1046">
        <v>5211</v>
      </c>
      <c r="D45" s="963">
        <v>5330</v>
      </c>
      <c r="E45" s="1043">
        <v>10541</v>
      </c>
      <c r="F45" s="1048">
        <v>5572</v>
      </c>
      <c r="G45" s="963">
        <v>5766</v>
      </c>
      <c r="H45" s="952">
        <v>11338</v>
      </c>
      <c r="I45" s="964">
        <v>-361</v>
      </c>
      <c r="J45" s="964">
        <v>-436</v>
      </c>
      <c r="K45" s="964">
        <v>-797</v>
      </c>
      <c r="L45" s="965">
        <v>-7.0300000000000001E-2</v>
      </c>
    </row>
    <row r="46" spans="1:12" ht="25.5" customHeight="1" thickBot="1" x14ac:dyDescent="0.3">
      <c r="A46" s="1229" t="s">
        <v>165</v>
      </c>
      <c r="B46" s="1282"/>
      <c r="C46" s="1049">
        <v>152014</v>
      </c>
      <c r="D46" s="967">
        <v>157113</v>
      </c>
      <c r="E46" s="1050">
        <v>309127</v>
      </c>
      <c r="F46" s="1051">
        <v>156527</v>
      </c>
      <c r="G46" s="967">
        <v>162303</v>
      </c>
      <c r="H46" s="968">
        <v>318830</v>
      </c>
      <c r="I46" s="969">
        <v>-4513</v>
      </c>
      <c r="J46" s="969">
        <v>-5190</v>
      </c>
      <c r="K46" s="969">
        <v>-9703</v>
      </c>
      <c r="L46" s="970">
        <v>-3.04E-2</v>
      </c>
    </row>
    <row r="47" spans="1:12" ht="25.5" customHeight="1" thickBot="1" x14ac:dyDescent="0.3">
      <c r="A47" s="1229" t="s">
        <v>109</v>
      </c>
      <c r="B47" s="1230"/>
      <c r="C47" s="966">
        <v>778939</v>
      </c>
      <c r="D47" s="967">
        <v>802520</v>
      </c>
      <c r="E47" s="968">
        <v>1581459</v>
      </c>
      <c r="F47" s="966">
        <v>795062</v>
      </c>
      <c r="G47" s="967">
        <v>819890</v>
      </c>
      <c r="H47" s="968">
        <v>1614952</v>
      </c>
      <c r="I47" s="969">
        <v>-16123</v>
      </c>
      <c r="J47" s="969">
        <v>-17370</v>
      </c>
      <c r="K47" s="969">
        <v>-33493</v>
      </c>
      <c r="L47" s="970">
        <v>-2.07E-2</v>
      </c>
    </row>
    <row r="48" spans="1:12" ht="18.5" customHeight="1" x14ac:dyDescent="0.25">
      <c r="A48" s="660" t="s">
        <v>169</v>
      </c>
      <c r="B48" s="978" t="s">
        <v>53</v>
      </c>
    </row>
    <row r="49" spans="1:2" ht="18.5" customHeight="1" x14ac:dyDescent="0.25">
      <c r="A49" s="979" t="s">
        <v>173</v>
      </c>
      <c r="B49" s="942" t="s">
        <v>296</v>
      </c>
    </row>
    <row r="50" spans="1:2" ht="18.5" customHeight="1" x14ac:dyDescent="0.25">
      <c r="B50" s="942" t="s">
        <v>297</v>
      </c>
    </row>
    <row r="52" spans="1:2" ht="12" customHeight="1" x14ac:dyDescent="0.25"/>
    <row r="53" spans="1:2" ht="12" customHeight="1" x14ac:dyDescent="0.25"/>
    <row r="54" spans="1:2" ht="12" customHeight="1" x14ac:dyDescent="0.25"/>
    <row r="55" spans="1:2" ht="12" customHeight="1" x14ac:dyDescent="0.25"/>
    <row r="56" spans="1:2" ht="12" customHeight="1" x14ac:dyDescent="0.25"/>
    <row r="57" spans="1:2" ht="12" customHeight="1" x14ac:dyDescent="0.25"/>
    <row r="58" spans="1:2" ht="12" customHeight="1" x14ac:dyDescent="0.25"/>
    <row r="59" spans="1:2" ht="12" customHeight="1" x14ac:dyDescent="0.25"/>
    <row r="60" spans="1:2" ht="12" customHeight="1" x14ac:dyDescent="0.25"/>
    <row r="61" spans="1:2" ht="12" customHeight="1" x14ac:dyDescent="0.25"/>
    <row r="62" spans="1:2" ht="12" customHeight="1" x14ac:dyDescent="0.25"/>
    <row r="63" spans="1:2" ht="12" customHeight="1" x14ac:dyDescent="0.25"/>
    <row r="64" spans="1:2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</sheetData>
  <mergeCells count="18">
    <mergeCell ref="B13:B16"/>
    <mergeCell ref="A46:B46"/>
    <mergeCell ref="A47:B47"/>
    <mergeCell ref="A4:A5"/>
    <mergeCell ref="B4:B5"/>
    <mergeCell ref="A17:B17"/>
    <mergeCell ref="B18:B24"/>
    <mergeCell ref="A25:B25"/>
    <mergeCell ref="B26:B29"/>
    <mergeCell ref="A30:B30"/>
    <mergeCell ref="B31:B45"/>
    <mergeCell ref="I4:L4"/>
    <mergeCell ref="B6:B11"/>
    <mergeCell ref="A12:B12"/>
    <mergeCell ref="F2:G2"/>
    <mergeCell ref="A2:E2"/>
    <mergeCell ref="C4:E4"/>
    <mergeCell ref="F4:H4"/>
  </mergeCells>
  <phoneticPr fontId="5"/>
  <pageMargins left="0.78740157480314965" right="0.32" top="0.51181102362204722" bottom="0.51181102362204722" header="0.51181102362204722" footer="0.51181102362204722"/>
  <pageSetup paperSize="9" scale="65" orientation="portrait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F0A1-C11B-40B9-814A-B07DF48D23C9}">
  <sheetPr>
    <tabColor theme="6" tint="-0.249977111117893"/>
    <pageSetUpPr fitToPage="1"/>
  </sheetPr>
  <dimension ref="B1:U51"/>
  <sheetViews>
    <sheetView view="pageBreakPreview" zoomScale="60" zoomScaleNormal="75" workbookViewId="0">
      <selection activeCell="C8" sqref="C8"/>
    </sheetView>
  </sheetViews>
  <sheetFormatPr defaultColWidth="9.140625" defaultRowHeight="13" x14ac:dyDescent="0.2"/>
  <cols>
    <col min="1" max="1" width="1.35546875" style="718" customWidth="1"/>
    <col min="2" max="2" width="7.2109375" style="718" customWidth="1"/>
    <col min="3" max="3" width="14.92578125" style="718" customWidth="1"/>
    <col min="4" max="4" width="8.7109375" style="718" bestFit="1" customWidth="1"/>
    <col min="5" max="5" width="4.2109375" style="718" customWidth="1"/>
    <col min="6" max="6" width="3.140625" style="718" customWidth="1"/>
    <col min="7" max="7" width="7.2109375" style="718" customWidth="1"/>
    <col min="8" max="8" width="3.640625" style="718" customWidth="1"/>
    <col min="9" max="9" width="4.2109375" style="718" customWidth="1"/>
    <col min="10" max="10" width="3.5" style="718" customWidth="1"/>
    <col min="11" max="11" width="5.85546875" style="718" customWidth="1"/>
    <col min="12" max="12" width="8.640625" style="718" hidden="1" customWidth="1"/>
    <col min="13" max="13" width="9" style="718" customWidth="1"/>
    <col min="14" max="15" width="2.92578125" style="718" customWidth="1"/>
    <col min="16" max="16" width="9" style="718" customWidth="1"/>
    <col min="17" max="17" width="2.92578125" style="718" customWidth="1"/>
    <col min="18" max="18" width="2.85546875" style="718" customWidth="1"/>
    <col min="19" max="19" width="1.35546875" style="718" customWidth="1"/>
    <col min="20" max="20" width="9.140625" style="718"/>
    <col min="21" max="21" width="8.85546875" style="718" bestFit="1" customWidth="1"/>
    <col min="22" max="16384" width="9.140625" style="718"/>
  </cols>
  <sheetData>
    <row r="1" spans="2:21" ht="21" x14ac:dyDescent="0.3">
      <c r="B1" s="717" t="s">
        <v>294</v>
      </c>
    </row>
    <row r="2" spans="2:21" ht="21" x14ac:dyDescent="0.3">
      <c r="B2" s="717"/>
    </row>
    <row r="3" spans="2:21" ht="21" x14ac:dyDescent="0.3">
      <c r="B3" s="717"/>
      <c r="P3" s="719"/>
    </row>
    <row r="4" spans="2:21" ht="13.5" thickBot="1" x14ac:dyDescent="0.25"/>
    <row r="5" spans="2:21" ht="39" customHeight="1" x14ac:dyDescent="0.2">
      <c r="B5" s="831" t="s">
        <v>200</v>
      </c>
      <c r="C5" s="1060" t="s">
        <v>277</v>
      </c>
      <c r="D5" s="1061"/>
      <c r="E5" s="1061"/>
      <c r="F5" s="1061"/>
      <c r="G5" s="1061"/>
      <c r="H5" s="1061"/>
      <c r="I5" s="1061"/>
      <c r="J5" s="1061"/>
      <c r="K5" s="1061"/>
      <c r="L5" s="1061"/>
      <c r="M5" s="1061"/>
      <c r="N5" s="1061"/>
      <c r="O5" s="1061"/>
      <c r="P5" s="1061"/>
      <c r="Q5" s="1061"/>
      <c r="R5" s="832"/>
      <c r="U5" s="720" t="s">
        <v>201</v>
      </c>
    </row>
    <row r="6" spans="2:21" ht="33" customHeight="1" x14ac:dyDescent="0.2">
      <c r="B6" s="833" t="s">
        <v>202</v>
      </c>
      <c r="C6" s="834" t="s">
        <v>203</v>
      </c>
      <c r="D6" s="835">
        <f>SUMIF('集計シート(非公表)'!$AL$4:$AL$48,1,'集計シート(非公表)'!$S$4:$S$48)</f>
        <v>338477</v>
      </c>
      <c r="E6" s="834" t="s">
        <v>204</v>
      </c>
      <c r="F6" s="834" t="s">
        <v>205</v>
      </c>
      <c r="G6" s="836" t="s">
        <v>206</v>
      </c>
      <c r="H6" s="837">
        <v>15</v>
      </c>
      <c r="I6" s="834" t="s">
        <v>207</v>
      </c>
      <c r="J6" s="834" t="s">
        <v>208</v>
      </c>
      <c r="K6" s="834" t="s">
        <v>209</v>
      </c>
      <c r="L6" s="838" t="e">
        <f>(D6*83/#REF!)+3900000</f>
        <v>#REF!</v>
      </c>
      <c r="M6" s="839">
        <v>19100000</v>
      </c>
      <c r="N6" s="840" t="s">
        <v>207</v>
      </c>
      <c r="O6" s="840" t="s">
        <v>210</v>
      </c>
      <c r="P6" s="839">
        <f>ROUNDUP((D6*H6)+M6,-2)</f>
        <v>24177200</v>
      </c>
      <c r="Q6" s="840" t="s">
        <v>207</v>
      </c>
      <c r="R6" s="841"/>
      <c r="U6" s="723">
        <f>(D6*H6)+M6</f>
        <v>24177155</v>
      </c>
    </row>
    <row r="7" spans="2:21" ht="33" customHeight="1" x14ac:dyDescent="0.2">
      <c r="B7" s="833" t="s">
        <v>211</v>
      </c>
      <c r="C7" s="834" t="s">
        <v>203</v>
      </c>
      <c r="D7" s="835">
        <f>SUMIF('集計シート(非公表)'!$AL$4:$AL$48,2,'集計シート(非公表)'!$S$4:$S$48)</f>
        <v>325787</v>
      </c>
      <c r="E7" s="834" t="s">
        <v>204</v>
      </c>
      <c r="F7" s="834" t="s">
        <v>205</v>
      </c>
      <c r="G7" s="836" t="s">
        <v>206</v>
      </c>
      <c r="H7" s="837">
        <v>15</v>
      </c>
      <c r="I7" s="834" t="s">
        <v>207</v>
      </c>
      <c r="J7" s="834" t="s">
        <v>208</v>
      </c>
      <c r="K7" s="834" t="s">
        <v>209</v>
      </c>
      <c r="L7" s="838" t="e">
        <f>(D7*83/#REF!)+3900000</f>
        <v>#REF!</v>
      </c>
      <c r="M7" s="839">
        <v>19100000</v>
      </c>
      <c r="N7" s="840" t="s">
        <v>207</v>
      </c>
      <c r="O7" s="840" t="s">
        <v>210</v>
      </c>
      <c r="P7" s="839">
        <f>ROUNDUP((D7*H7)+M7,-2)</f>
        <v>23986900</v>
      </c>
      <c r="Q7" s="840" t="s">
        <v>207</v>
      </c>
      <c r="R7" s="841"/>
      <c r="U7" s="723">
        <f>(D7*H7)+M7</f>
        <v>23986805</v>
      </c>
    </row>
    <row r="8" spans="2:21" ht="33" customHeight="1" x14ac:dyDescent="0.2">
      <c r="B8" s="833" t="s">
        <v>212</v>
      </c>
      <c r="C8" s="834" t="s">
        <v>203</v>
      </c>
      <c r="D8" s="835">
        <f>SUMIF('集計シート(非公表)'!$AL$4:$AL$48,3,'集計シート(非公表)'!$S$4:$S$48)</f>
        <v>317107</v>
      </c>
      <c r="E8" s="834" t="s">
        <v>204</v>
      </c>
      <c r="F8" s="834" t="s">
        <v>205</v>
      </c>
      <c r="G8" s="836" t="s">
        <v>206</v>
      </c>
      <c r="H8" s="837">
        <v>15</v>
      </c>
      <c r="I8" s="834" t="s">
        <v>207</v>
      </c>
      <c r="J8" s="834" t="s">
        <v>208</v>
      </c>
      <c r="K8" s="834" t="s">
        <v>209</v>
      </c>
      <c r="L8" s="838" t="e">
        <f>(D8*83/#REF!)+3900000</f>
        <v>#REF!</v>
      </c>
      <c r="M8" s="839">
        <v>19100000</v>
      </c>
      <c r="N8" s="840" t="s">
        <v>207</v>
      </c>
      <c r="O8" s="840" t="s">
        <v>210</v>
      </c>
      <c r="P8" s="839">
        <f>ROUNDUP((D8*H8)+M8,-2)</f>
        <v>23856700</v>
      </c>
      <c r="Q8" s="840" t="s">
        <v>207</v>
      </c>
      <c r="R8" s="841"/>
      <c r="U8" s="723">
        <f>(D8*H8)+M8</f>
        <v>23856605</v>
      </c>
    </row>
    <row r="9" spans="2:21" ht="33" customHeight="1" x14ac:dyDescent="0.2">
      <c r="B9" s="833" t="s">
        <v>213</v>
      </c>
      <c r="C9" s="834" t="s">
        <v>203</v>
      </c>
      <c r="D9" s="835">
        <f>SUMIF('集計シート(非公表)'!$AL$4:$AL$48,4,'集計シート(非公表)'!$S$4:$S$48)</f>
        <v>293141</v>
      </c>
      <c r="E9" s="834" t="s">
        <v>204</v>
      </c>
      <c r="F9" s="834" t="s">
        <v>205</v>
      </c>
      <c r="G9" s="836" t="s">
        <v>206</v>
      </c>
      <c r="H9" s="837">
        <v>15</v>
      </c>
      <c r="I9" s="834" t="s">
        <v>207</v>
      </c>
      <c r="J9" s="834" t="s">
        <v>208</v>
      </c>
      <c r="K9" s="834" t="s">
        <v>209</v>
      </c>
      <c r="L9" s="838" t="e">
        <f>(D9*83/#REF!)+3900000</f>
        <v>#REF!</v>
      </c>
      <c r="M9" s="839">
        <v>19100000</v>
      </c>
      <c r="N9" s="840" t="s">
        <v>207</v>
      </c>
      <c r="O9" s="840" t="s">
        <v>210</v>
      </c>
      <c r="P9" s="839">
        <f>ROUNDUP((D9*H9)+M9,-2)</f>
        <v>23497200</v>
      </c>
      <c r="Q9" s="840" t="s">
        <v>207</v>
      </c>
      <c r="R9" s="841"/>
      <c r="U9" s="723">
        <f>(D9*H9)+M9</f>
        <v>23497115</v>
      </c>
    </row>
    <row r="10" spans="2:21" ht="33" customHeight="1" thickBot="1" x14ac:dyDescent="0.25">
      <c r="B10" s="842" t="s">
        <v>214</v>
      </c>
      <c r="C10" s="721" t="s">
        <v>203</v>
      </c>
      <c r="D10" s="722">
        <f>SUMIF('集計シート(非公表)'!$AL$4:$AL$48,5,'集計シート(非公表)'!$S$4:$S$48)</f>
        <v>310006</v>
      </c>
      <c r="E10" s="721" t="s">
        <v>204</v>
      </c>
      <c r="F10" s="721" t="s">
        <v>205</v>
      </c>
      <c r="G10" s="843" t="s">
        <v>206</v>
      </c>
      <c r="H10" s="844">
        <v>15</v>
      </c>
      <c r="I10" s="721" t="s">
        <v>207</v>
      </c>
      <c r="J10" s="721" t="s">
        <v>208</v>
      </c>
      <c r="K10" s="721" t="s">
        <v>209</v>
      </c>
      <c r="L10" s="845" t="e">
        <f>(D10*83/#REF!)+3900000</f>
        <v>#REF!</v>
      </c>
      <c r="M10" s="846">
        <v>19100000</v>
      </c>
      <c r="N10" s="847" t="s">
        <v>207</v>
      </c>
      <c r="O10" s="847" t="s">
        <v>210</v>
      </c>
      <c r="P10" s="846">
        <f>ROUNDUP((D10*H10)+M10,-2)</f>
        <v>23750100</v>
      </c>
      <c r="Q10" s="847" t="s">
        <v>207</v>
      </c>
      <c r="R10" s="848"/>
      <c r="U10" s="723">
        <f>(D10*H10)+M10</f>
        <v>23750090</v>
      </c>
    </row>
    <row r="11" spans="2:21" x14ac:dyDescent="0.2">
      <c r="D11" s="724"/>
    </row>
    <row r="12" spans="2:21" ht="15" customHeight="1" x14ac:dyDescent="0.2">
      <c r="C12" s="1067" t="s">
        <v>64</v>
      </c>
      <c r="D12" s="1069" t="s">
        <v>167</v>
      </c>
      <c r="E12" s="1075" t="s">
        <v>278</v>
      </c>
      <c r="F12" s="1075"/>
      <c r="G12" s="1075"/>
      <c r="I12" s="820"/>
      <c r="J12" s="820"/>
      <c r="K12" s="820"/>
    </row>
    <row r="13" spans="2:21" ht="15" customHeight="1" x14ac:dyDescent="0.2">
      <c r="C13" s="1068"/>
      <c r="D13" s="1070"/>
      <c r="E13" s="1075"/>
      <c r="F13" s="1075"/>
      <c r="G13" s="1075"/>
      <c r="I13" s="820"/>
      <c r="J13" s="820"/>
      <c r="K13" s="820"/>
    </row>
    <row r="14" spans="2:21" ht="15" customHeight="1" x14ac:dyDescent="0.2">
      <c r="C14" s="345" t="s">
        <v>69</v>
      </c>
      <c r="D14" s="1071" t="s">
        <v>157</v>
      </c>
      <c r="E14" s="1065">
        <f>VLOOKUP($C14,'集計シート(非公表)'!$A$4:$Y$48,19,FALSE)</f>
        <v>274817</v>
      </c>
      <c r="F14" s="1065"/>
      <c r="G14" s="1065"/>
      <c r="H14" s="822"/>
      <c r="I14" s="821"/>
      <c r="J14" s="821"/>
      <c r="K14" s="821"/>
      <c r="L14" s="822"/>
      <c r="M14" s="822"/>
      <c r="N14" s="822"/>
      <c r="O14" s="822"/>
      <c r="P14" s="822"/>
    </row>
    <row r="15" spans="2:21" ht="15" customHeight="1" x14ac:dyDescent="0.2">
      <c r="C15" s="542" t="s">
        <v>70</v>
      </c>
      <c r="D15" s="1072"/>
      <c r="E15" s="1065">
        <f>VLOOKUP($C15,'集計シート(非公表)'!$A$4:$Y$48,19,FALSE)</f>
        <v>37556</v>
      </c>
      <c r="F15" s="1065"/>
      <c r="G15" s="1065"/>
      <c r="H15" s="822"/>
      <c r="I15" s="821"/>
      <c r="J15" s="821"/>
      <c r="K15" s="821"/>
      <c r="L15" s="822"/>
      <c r="M15" s="822"/>
      <c r="N15" s="822"/>
      <c r="O15" s="822"/>
      <c r="P15" s="822"/>
    </row>
    <row r="16" spans="2:21" ht="15" customHeight="1" x14ac:dyDescent="0.2">
      <c r="C16" s="345" t="s">
        <v>74</v>
      </c>
      <c r="D16" s="1072"/>
      <c r="E16" s="1065">
        <f>VLOOKUP($C16,'集計シート(非公表)'!$A$4:$Y$48,19,FALSE)</f>
        <v>3429</v>
      </c>
      <c r="F16" s="1065"/>
      <c r="G16" s="1065"/>
      <c r="H16" s="822"/>
      <c r="I16" s="821"/>
      <c r="J16" s="821"/>
      <c r="K16" s="821"/>
      <c r="L16" s="822"/>
      <c r="M16" s="822"/>
      <c r="N16" s="822"/>
      <c r="O16" s="822"/>
      <c r="P16" s="822"/>
    </row>
    <row r="17" spans="3:16" ht="15" customHeight="1" x14ac:dyDescent="0.2">
      <c r="C17" s="345" t="s">
        <v>75</v>
      </c>
      <c r="D17" s="1072"/>
      <c r="E17" s="1065">
        <f>VLOOKUP($C17,'集計シート(非公表)'!$A$4:$Y$48,19,FALSE)</f>
        <v>2562</v>
      </c>
      <c r="F17" s="1065"/>
      <c r="G17" s="1065"/>
      <c r="H17" s="822"/>
      <c r="I17" s="821"/>
      <c r="J17" s="821"/>
      <c r="K17" s="821"/>
      <c r="L17" s="822"/>
      <c r="M17" s="822"/>
      <c r="N17" s="822"/>
      <c r="O17" s="822"/>
      <c r="P17" s="822"/>
    </row>
    <row r="18" spans="3:16" ht="15" customHeight="1" x14ac:dyDescent="0.2">
      <c r="C18" s="345" t="s">
        <v>76</v>
      </c>
      <c r="D18" s="1072"/>
      <c r="E18" s="1065">
        <f>VLOOKUP($C18,'集計シート(非公表)'!$A$4:$Y$48,19,FALSE)</f>
        <v>5418</v>
      </c>
      <c r="F18" s="1065"/>
      <c r="G18" s="1065"/>
      <c r="H18" s="822"/>
      <c r="I18" s="821"/>
      <c r="J18" s="821"/>
      <c r="K18" s="821"/>
      <c r="L18" s="822"/>
      <c r="M18" s="822"/>
      <c r="N18" s="822"/>
      <c r="O18" s="822"/>
      <c r="P18" s="822"/>
    </row>
    <row r="19" spans="3:16" ht="15" customHeight="1" thickBot="1" x14ac:dyDescent="0.25">
      <c r="C19" s="823" t="s">
        <v>77</v>
      </c>
      <c r="D19" s="1073"/>
      <c r="E19" s="1074">
        <f>VLOOKUP($C19,'集計シート(非公表)'!$A$4:$Y$48,19,FALSE)</f>
        <v>14695</v>
      </c>
      <c r="F19" s="1074"/>
      <c r="G19" s="1074"/>
      <c r="H19" s="824"/>
      <c r="I19" s="825" t="s">
        <v>156</v>
      </c>
      <c r="J19" s="826"/>
      <c r="K19" s="826"/>
      <c r="L19" s="824"/>
      <c r="M19" s="1076">
        <f>SUM(E14:G19)</f>
        <v>338477</v>
      </c>
      <c r="N19" s="1076"/>
      <c r="O19" s="1076"/>
      <c r="P19" s="1076"/>
    </row>
    <row r="20" spans="3:16" ht="15" customHeight="1" x14ac:dyDescent="0.2">
      <c r="C20" s="827" t="s">
        <v>176</v>
      </c>
      <c r="D20" s="1062" t="s">
        <v>158</v>
      </c>
      <c r="E20" s="1066">
        <f>VLOOKUP($C20,'集計シート(非公表)'!$A$4:$Y$48,19,FALSE)</f>
        <v>87842</v>
      </c>
      <c r="F20" s="1066"/>
      <c r="G20" s="1066"/>
      <c r="H20" s="828"/>
      <c r="I20" s="829"/>
      <c r="J20" s="829"/>
      <c r="K20" s="829"/>
      <c r="L20" s="828"/>
      <c r="M20" s="1077"/>
      <c r="N20" s="1077"/>
      <c r="O20" s="1077"/>
      <c r="P20" s="1077"/>
    </row>
    <row r="21" spans="3:16" ht="15" customHeight="1" x14ac:dyDescent="0.2">
      <c r="C21" s="542" t="s">
        <v>79</v>
      </c>
      <c r="D21" s="1063"/>
      <c r="E21" s="1065">
        <f>VLOOKUP($C21,'集計シート(非公表)'!$A$4:$Y$48,19,FALSE)</f>
        <v>167259</v>
      </c>
      <c r="F21" s="1065"/>
      <c r="G21" s="1065"/>
      <c r="H21" s="822"/>
      <c r="I21" s="821"/>
      <c r="J21" s="821"/>
      <c r="K21" s="821"/>
      <c r="L21" s="822"/>
      <c r="M21" s="1078"/>
      <c r="N21" s="1078"/>
      <c r="O21" s="1078"/>
      <c r="P21" s="1078"/>
    </row>
    <row r="22" spans="3:16" ht="15" customHeight="1" x14ac:dyDescent="0.2">
      <c r="C22" s="345" t="s">
        <v>177</v>
      </c>
      <c r="D22" s="1063"/>
      <c r="E22" s="1065">
        <f>VLOOKUP($C22,'集計シート(非公表)'!$A$4:$Y$48,19,FALSE)</f>
        <v>41005</v>
      </c>
      <c r="F22" s="1065"/>
      <c r="G22" s="1065"/>
      <c r="H22" s="822"/>
      <c r="I22" s="821"/>
      <c r="J22" s="821"/>
      <c r="K22" s="821"/>
      <c r="L22" s="822"/>
      <c r="M22" s="1078"/>
      <c r="N22" s="1078"/>
      <c r="O22" s="1078"/>
      <c r="P22" s="1078"/>
    </row>
    <row r="23" spans="3:16" ht="15" customHeight="1" thickBot="1" x14ac:dyDescent="0.25">
      <c r="C23" s="823" t="s">
        <v>82</v>
      </c>
      <c r="D23" s="1064"/>
      <c r="E23" s="1074">
        <f>VLOOKUP($C23,'集計シート(非公表)'!$A$4:$Y$48,19,FALSE)</f>
        <v>29681</v>
      </c>
      <c r="F23" s="1074"/>
      <c r="G23" s="1074"/>
      <c r="H23" s="824"/>
      <c r="I23" s="825" t="s">
        <v>160</v>
      </c>
      <c r="J23" s="826"/>
      <c r="K23" s="826"/>
      <c r="L23" s="824"/>
      <c r="M23" s="1076">
        <f>SUM(E20:G23)</f>
        <v>325787</v>
      </c>
      <c r="N23" s="1076"/>
      <c r="O23" s="1076"/>
      <c r="P23" s="1076"/>
    </row>
    <row r="24" spans="3:16" ht="15" customHeight="1" x14ac:dyDescent="0.2">
      <c r="C24" s="830" t="s">
        <v>178</v>
      </c>
      <c r="D24" s="1062" t="s">
        <v>159</v>
      </c>
      <c r="E24" s="1066">
        <f>VLOOKUP($C24,'集計シート(非公表)'!$A$4:$Y$48,19,FALSE)</f>
        <v>176784</v>
      </c>
      <c r="F24" s="1066"/>
      <c r="G24" s="1066"/>
      <c r="H24" s="828"/>
      <c r="I24" s="829"/>
      <c r="J24" s="829"/>
      <c r="K24" s="829"/>
      <c r="L24" s="828"/>
      <c r="M24" s="1077"/>
      <c r="N24" s="1077"/>
      <c r="O24" s="1077"/>
      <c r="P24" s="1077"/>
    </row>
    <row r="25" spans="3:16" ht="15" customHeight="1" x14ac:dyDescent="0.2">
      <c r="C25" s="542" t="s">
        <v>84</v>
      </c>
      <c r="D25" s="1063"/>
      <c r="E25" s="1065">
        <f>VLOOKUP($C25,'集計シート(非公表)'!$A$4:$Y$48,19,FALSE)</f>
        <v>61077</v>
      </c>
      <c r="F25" s="1065"/>
      <c r="G25" s="1065"/>
      <c r="H25" s="822"/>
      <c r="I25" s="821"/>
      <c r="J25" s="821"/>
      <c r="K25" s="821"/>
      <c r="L25" s="822"/>
      <c r="M25" s="1078"/>
      <c r="N25" s="1078"/>
      <c r="O25" s="1078"/>
      <c r="P25" s="1078"/>
    </row>
    <row r="26" spans="3:16" ht="15" customHeight="1" x14ac:dyDescent="0.2">
      <c r="C26" s="345" t="s">
        <v>85</v>
      </c>
      <c r="D26" s="1063"/>
      <c r="E26" s="1065">
        <f>VLOOKUP($C26,'集計シート(非公表)'!$A$4:$Y$48,19,FALSE)</f>
        <v>11369</v>
      </c>
      <c r="F26" s="1065"/>
      <c r="G26" s="1065"/>
      <c r="H26" s="822"/>
      <c r="I26" s="821"/>
      <c r="J26" s="821"/>
      <c r="K26" s="821"/>
      <c r="L26" s="822"/>
      <c r="M26" s="1078"/>
      <c r="N26" s="1078"/>
      <c r="O26" s="1078"/>
      <c r="P26" s="1078"/>
    </row>
    <row r="27" spans="3:16" ht="15" customHeight="1" x14ac:dyDescent="0.2">
      <c r="C27" s="345" t="s">
        <v>86</v>
      </c>
      <c r="D27" s="1063"/>
      <c r="E27" s="1065">
        <f>VLOOKUP($C27,'集計シート(非公表)'!$A$4:$Y$48,19,FALSE)</f>
        <v>9005</v>
      </c>
      <c r="F27" s="1065"/>
      <c r="G27" s="1065"/>
      <c r="H27" s="822"/>
      <c r="I27" s="821"/>
      <c r="J27" s="821"/>
      <c r="K27" s="821"/>
      <c r="L27" s="822"/>
      <c r="M27" s="1078"/>
      <c r="N27" s="1078"/>
      <c r="O27" s="1078"/>
      <c r="P27" s="1078"/>
    </row>
    <row r="28" spans="3:16" ht="15" customHeight="1" x14ac:dyDescent="0.2">
      <c r="C28" s="345" t="s">
        <v>87</v>
      </c>
      <c r="D28" s="1063"/>
      <c r="E28" s="1065">
        <f>VLOOKUP($C28,'集計シート(非公表)'!$A$4:$Y$48,19,FALSE)</f>
        <v>8912</v>
      </c>
      <c r="F28" s="1065"/>
      <c r="G28" s="1065"/>
      <c r="H28" s="822"/>
      <c r="I28" s="821"/>
      <c r="J28" s="821"/>
      <c r="K28" s="821"/>
      <c r="L28" s="822"/>
      <c r="M28" s="1078"/>
      <c r="N28" s="1078"/>
      <c r="O28" s="1078"/>
      <c r="P28" s="1078"/>
    </row>
    <row r="29" spans="3:16" ht="15" customHeight="1" x14ac:dyDescent="0.2">
      <c r="C29" s="345" t="s">
        <v>88</v>
      </c>
      <c r="D29" s="1063"/>
      <c r="E29" s="1065">
        <f>VLOOKUP($C29,'集計シート(非公表)'!$A$4:$Y$48,19,FALSE)</f>
        <v>28671</v>
      </c>
      <c r="F29" s="1065"/>
      <c r="G29" s="1065"/>
      <c r="H29" s="822"/>
      <c r="I29" s="821"/>
      <c r="J29" s="821"/>
      <c r="K29" s="821"/>
      <c r="L29" s="822"/>
      <c r="M29" s="1078"/>
      <c r="N29" s="1078"/>
      <c r="O29" s="1078"/>
      <c r="P29" s="1078"/>
    </row>
    <row r="30" spans="3:16" ht="15" customHeight="1" thickBot="1" x14ac:dyDescent="0.25">
      <c r="C30" s="823" t="s">
        <v>89</v>
      </c>
      <c r="D30" s="1064"/>
      <c r="E30" s="1074">
        <f>VLOOKUP($C30,'集計シート(非公表)'!$A$4:$Y$48,19,FALSE)</f>
        <v>21289</v>
      </c>
      <c r="F30" s="1074"/>
      <c r="G30" s="1074"/>
      <c r="H30" s="824"/>
      <c r="I30" s="825" t="s">
        <v>161</v>
      </c>
      <c r="J30" s="826"/>
      <c r="K30" s="826"/>
      <c r="L30" s="824"/>
      <c r="M30" s="1076">
        <f>SUM(E24:G30)</f>
        <v>317107</v>
      </c>
      <c r="N30" s="1076"/>
      <c r="O30" s="1076"/>
      <c r="P30" s="1076"/>
    </row>
    <row r="31" spans="3:16" ht="15" customHeight="1" x14ac:dyDescent="0.2">
      <c r="C31" s="827" t="s">
        <v>90</v>
      </c>
      <c r="D31" s="1062" t="s">
        <v>162</v>
      </c>
      <c r="E31" s="1066">
        <f>VLOOKUP($C31,'集計シート(非公表)'!$A$4:$Y$48,19,FALSE)</f>
        <v>237792</v>
      </c>
      <c r="F31" s="1066"/>
      <c r="G31" s="1066"/>
      <c r="H31" s="828"/>
      <c r="I31" s="829"/>
      <c r="J31" s="829"/>
      <c r="K31" s="829"/>
      <c r="L31" s="828"/>
      <c r="M31" s="1077"/>
      <c r="N31" s="1077"/>
      <c r="O31" s="1077"/>
      <c r="P31" s="1077"/>
    </row>
    <row r="32" spans="3:16" ht="15" customHeight="1" x14ac:dyDescent="0.2">
      <c r="C32" s="542" t="s">
        <v>91</v>
      </c>
      <c r="D32" s="1063"/>
      <c r="E32" s="1065">
        <f>VLOOKUP($C32,'集計シート(非公表)'!$A$4:$Y$48,19,FALSE)</f>
        <v>53074</v>
      </c>
      <c r="F32" s="1065"/>
      <c r="G32" s="1065"/>
      <c r="H32" s="822"/>
      <c r="I32" s="821"/>
      <c r="J32" s="821"/>
      <c r="K32" s="821"/>
      <c r="L32" s="822"/>
      <c r="M32" s="1078"/>
      <c r="N32" s="1078"/>
      <c r="O32" s="1078"/>
      <c r="P32" s="1078"/>
    </row>
    <row r="33" spans="3:16" ht="15" customHeight="1" x14ac:dyDescent="0.2">
      <c r="C33" s="345" t="s">
        <v>92</v>
      </c>
      <c r="D33" s="1063"/>
      <c r="E33" s="1065">
        <f>VLOOKUP($C33,'集計シート(非公表)'!$A$4:$Y$48,19,FALSE)</f>
        <v>862</v>
      </c>
      <c r="F33" s="1065"/>
      <c r="G33" s="1065"/>
      <c r="H33" s="822"/>
      <c r="I33" s="821"/>
      <c r="J33" s="821"/>
      <c r="K33" s="821"/>
      <c r="L33" s="822"/>
      <c r="M33" s="1078"/>
      <c r="N33" s="1078"/>
      <c r="O33" s="1078"/>
      <c r="P33" s="1078"/>
    </row>
    <row r="34" spans="3:16" ht="15" customHeight="1" thickBot="1" x14ac:dyDescent="0.25">
      <c r="C34" s="823" t="s">
        <v>93</v>
      </c>
      <c r="D34" s="1064"/>
      <c r="E34" s="1074">
        <f>VLOOKUP($C34,'集計シート(非公表)'!$A$4:$Y$48,19,FALSE)</f>
        <v>1413</v>
      </c>
      <c r="F34" s="1074"/>
      <c r="G34" s="1074"/>
      <c r="H34" s="824"/>
      <c r="I34" s="825" t="s">
        <v>163</v>
      </c>
      <c r="J34" s="826"/>
      <c r="K34" s="826"/>
      <c r="L34" s="824"/>
      <c r="M34" s="1076">
        <f>SUM(E31:G34)</f>
        <v>293141</v>
      </c>
      <c r="N34" s="1076"/>
      <c r="O34" s="1076"/>
      <c r="P34" s="1076"/>
    </row>
    <row r="35" spans="3:16" ht="15" customHeight="1" x14ac:dyDescent="0.2">
      <c r="C35" s="827" t="s">
        <v>94</v>
      </c>
      <c r="D35" s="1062" t="s">
        <v>164</v>
      </c>
      <c r="E35" s="1066">
        <f>VLOOKUP($C35,'集計シート(非公表)'!$A$4:$Y$48,19,FALSE)</f>
        <v>71198</v>
      </c>
      <c r="F35" s="1066"/>
      <c r="G35" s="1066"/>
      <c r="H35" s="828"/>
      <c r="I35" s="829"/>
      <c r="J35" s="829"/>
      <c r="K35" s="829"/>
      <c r="L35" s="828"/>
      <c r="M35" s="1077"/>
      <c r="N35" s="1077"/>
      <c r="O35" s="1077"/>
      <c r="P35" s="1077"/>
    </row>
    <row r="36" spans="3:16" ht="15" customHeight="1" x14ac:dyDescent="0.2">
      <c r="C36" s="542" t="s">
        <v>179</v>
      </c>
      <c r="D36" s="1063"/>
      <c r="E36" s="1065">
        <f>VLOOKUP($C36,'集計シート(非公表)'!$A$4:$Y$48,19,FALSE)</f>
        <v>62511</v>
      </c>
      <c r="F36" s="1065"/>
      <c r="G36" s="1065"/>
      <c r="H36" s="822"/>
      <c r="I36" s="821"/>
      <c r="J36" s="821"/>
      <c r="K36" s="821"/>
      <c r="L36" s="822"/>
      <c r="M36" s="1078"/>
      <c r="N36" s="1078"/>
      <c r="O36" s="1078"/>
      <c r="P36" s="1078"/>
    </row>
    <row r="37" spans="3:16" ht="15" customHeight="1" x14ac:dyDescent="0.2">
      <c r="C37" s="345" t="s">
        <v>96</v>
      </c>
      <c r="D37" s="1063"/>
      <c r="E37" s="1065">
        <f>VLOOKUP($C37,'集計シート(非公表)'!$A$4:$Y$48,19,FALSE)</f>
        <v>38313</v>
      </c>
      <c r="F37" s="1065"/>
      <c r="G37" s="1065"/>
      <c r="H37" s="822"/>
      <c r="I37" s="821"/>
      <c r="J37" s="821"/>
      <c r="K37" s="821"/>
      <c r="L37" s="822"/>
      <c r="M37" s="1078"/>
      <c r="N37" s="1078"/>
      <c r="O37" s="1078"/>
      <c r="P37" s="1078"/>
    </row>
    <row r="38" spans="3:16" ht="15" customHeight="1" x14ac:dyDescent="0.2">
      <c r="C38" s="345" t="s">
        <v>97</v>
      </c>
      <c r="D38" s="1063"/>
      <c r="E38" s="1065">
        <f>VLOOKUP($C38,'集計シート(非公表)'!$A$4:$Y$48,19,FALSE)</f>
        <v>46849</v>
      </c>
      <c r="F38" s="1065"/>
      <c r="G38" s="1065"/>
      <c r="H38" s="822"/>
      <c r="I38" s="821"/>
      <c r="J38" s="821"/>
      <c r="K38" s="821"/>
      <c r="L38" s="822"/>
      <c r="M38" s="1078"/>
      <c r="N38" s="1078"/>
      <c r="O38" s="1078"/>
      <c r="P38" s="1078"/>
    </row>
    <row r="39" spans="3:16" ht="15" customHeight="1" x14ac:dyDescent="0.2">
      <c r="C39" s="345" t="s">
        <v>98</v>
      </c>
      <c r="D39" s="1063"/>
      <c r="E39" s="1065">
        <f>VLOOKUP($C39,'集計シート(非公表)'!$A$4:$Y$48,19,FALSE)</f>
        <v>12213</v>
      </c>
      <c r="F39" s="1065"/>
      <c r="G39" s="1065"/>
      <c r="H39" s="822"/>
      <c r="I39" s="821"/>
      <c r="J39" s="821"/>
      <c r="K39" s="821"/>
      <c r="L39" s="822"/>
      <c r="M39" s="1078"/>
      <c r="N39" s="1078"/>
      <c r="O39" s="1078"/>
      <c r="P39" s="1078"/>
    </row>
    <row r="40" spans="3:16" ht="15" customHeight="1" x14ac:dyDescent="0.2">
      <c r="C40" s="345" t="s">
        <v>99</v>
      </c>
      <c r="D40" s="1063"/>
      <c r="E40" s="1065">
        <f>VLOOKUP($C40,'集計シート(非公表)'!$A$4:$Y$48,19,FALSE)</f>
        <v>18274</v>
      </c>
      <c r="F40" s="1065"/>
      <c r="G40" s="1065"/>
      <c r="H40" s="822"/>
      <c r="I40" s="821"/>
      <c r="J40" s="821"/>
      <c r="K40" s="821"/>
      <c r="L40" s="822"/>
      <c r="M40" s="1078"/>
      <c r="N40" s="1078"/>
      <c r="O40" s="1078"/>
      <c r="P40" s="1078"/>
    </row>
    <row r="41" spans="3:16" ht="15" customHeight="1" x14ac:dyDescent="0.2">
      <c r="C41" s="542" t="s">
        <v>100</v>
      </c>
      <c r="D41" s="1063"/>
      <c r="E41" s="1065">
        <f>VLOOKUP($C41,'集計シート(非公表)'!$A$4:$Y$48,19,FALSE)</f>
        <v>5645</v>
      </c>
      <c r="F41" s="1065"/>
      <c r="G41" s="1065"/>
      <c r="H41" s="822"/>
      <c r="I41" s="821"/>
      <c r="J41" s="821"/>
      <c r="K41" s="821"/>
      <c r="L41" s="822"/>
      <c r="M41" s="1078"/>
      <c r="N41" s="1078"/>
      <c r="O41" s="1078"/>
      <c r="P41" s="1078"/>
    </row>
    <row r="42" spans="3:16" ht="15" customHeight="1" x14ac:dyDescent="0.2">
      <c r="C42" s="542" t="s">
        <v>101</v>
      </c>
      <c r="D42" s="1063"/>
      <c r="E42" s="1065">
        <f>VLOOKUP($C42,'集計シート(非公表)'!$A$4:$Y$48,19,FALSE)</f>
        <v>1368</v>
      </c>
      <c r="F42" s="1065"/>
      <c r="G42" s="1065"/>
      <c r="H42" s="822"/>
      <c r="I42" s="821"/>
      <c r="J42" s="821"/>
      <c r="K42" s="821"/>
      <c r="L42" s="822"/>
      <c r="M42" s="1078"/>
      <c r="N42" s="1078"/>
      <c r="O42" s="1078"/>
      <c r="P42" s="1078"/>
    </row>
    <row r="43" spans="3:16" ht="15" customHeight="1" x14ac:dyDescent="0.2">
      <c r="C43" s="542" t="s">
        <v>102</v>
      </c>
      <c r="D43" s="1063"/>
      <c r="E43" s="1065">
        <f>VLOOKUP($C43,'集計シート(非公表)'!$A$4:$Y$48,19,FALSE)</f>
        <v>10640</v>
      </c>
      <c r="F43" s="1065"/>
      <c r="G43" s="1065"/>
      <c r="H43" s="822"/>
      <c r="I43" s="821"/>
      <c r="J43" s="821"/>
      <c r="K43" s="821"/>
      <c r="L43" s="822"/>
      <c r="M43" s="1078"/>
      <c r="N43" s="1078"/>
      <c r="O43" s="1078"/>
      <c r="P43" s="1078"/>
    </row>
    <row r="44" spans="3:16" ht="15" customHeight="1" x14ac:dyDescent="0.2">
      <c r="C44" s="345" t="s">
        <v>103</v>
      </c>
      <c r="D44" s="1063"/>
      <c r="E44" s="1065">
        <f>VLOOKUP($C44,'集計シート(非公表)'!$A$4:$Y$48,19,FALSE)</f>
        <v>12495</v>
      </c>
      <c r="F44" s="1065"/>
      <c r="G44" s="1065"/>
      <c r="H44" s="822"/>
      <c r="I44" s="821"/>
      <c r="J44" s="821"/>
      <c r="K44" s="821"/>
      <c r="L44" s="822"/>
      <c r="M44" s="1078"/>
      <c r="N44" s="1078"/>
      <c r="O44" s="1078"/>
      <c r="P44" s="1078"/>
    </row>
    <row r="45" spans="3:16" ht="15" customHeight="1" x14ac:dyDescent="0.2">
      <c r="C45" s="345" t="s">
        <v>104</v>
      </c>
      <c r="D45" s="1063"/>
      <c r="E45" s="1065">
        <f>VLOOKUP($C45,'集計シート(非公表)'!$A$4:$Y$48,19,FALSE)</f>
        <v>4467</v>
      </c>
      <c r="F45" s="1065"/>
      <c r="G45" s="1065"/>
      <c r="H45" s="822"/>
      <c r="I45" s="821"/>
      <c r="J45" s="821"/>
      <c r="K45" s="821"/>
      <c r="L45" s="822"/>
      <c r="M45" s="1078"/>
      <c r="N45" s="1078"/>
      <c r="O45" s="1078"/>
      <c r="P45" s="1078"/>
    </row>
    <row r="46" spans="3:16" ht="15" customHeight="1" x14ac:dyDescent="0.2">
      <c r="C46" s="345" t="s">
        <v>105</v>
      </c>
      <c r="D46" s="1063"/>
      <c r="E46" s="1065">
        <f>VLOOKUP($C46,'集計シート(非公表)'!$A$4:$Y$48,19,FALSE)</f>
        <v>7686</v>
      </c>
      <c r="F46" s="1065"/>
      <c r="G46" s="1065"/>
      <c r="H46" s="822"/>
      <c r="I46" s="821"/>
      <c r="J46" s="821"/>
      <c r="K46" s="821"/>
      <c r="L46" s="822"/>
      <c r="M46" s="1078"/>
      <c r="N46" s="1078"/>
      <c r="O46" s="1078"/>
      <c r="P46" s="1078"/>
    </row>
    <row r="47" spans="3:16" ht="15" customHeight="1" x14ac:dyDescent="0.2">
      <c r="C47" s="345" t="s">
        <v>106</v>
      </c>
      <c r="D47" s="1063"/>
      <c r="E47" s="1065">
        <f>VLOOKUP($C47,'集計シート(非公表)'!$A$4:$Y$48,19,FALSE)</f>
        <v>4956</v>
      </c>
      <c r="F47" s="1065"/>
      <c r="G47" s="1065"/>
      <c r="H47" s="822"/>
      <c r="I47" s="821"/>
      <c r="J47" s="821"/>
      <c r="K47" s="821"/>
      <c r="L47" s="822"/>
      <c r="M47" s="1078"/>
      <c r="N47" s="1078"/>
      <c r="O47" s="1078"/>
      <c r="P47" s="1078"/>
    </row>
    <row r="48" spans="3:16" ht="15" customHeight="1" x14ac:dyDescent="0.2">
      <c r="C48" s="345" t="s">
        <v>107</v>
      </c>
      <c r="D48" s="1063"/>
      <c r="E48" s="1065">
        <f>VLOOKUP($C48,'集計シート(非公表)'!$A$4:$Y$48,19,FALSE)</f>
        <v>2811</v>
      </c>
      <c r="F48" s="1065"/>
      <c r="G48" s="1065"/>
      <c r="H48" s="822"/>
      <c r="I48" s="821"/>
      <c r="J48" s="821"/>
      <c r="K48" s="821"/>
      <c r="L48" s="822"/>
      <c r="M48" s="1078"/>
      <c r="N48" s="1078"/>
      <c r="O48" s="1078"/>
      <c r="P48" s="1078"/>
    </row>
    <row r="49" spans="3:16" ht="15" customHeight="1" thickBot="1" x14ac:dyDescent="0.25">
      <c r="C49" s="823" t="s">
        <v>108</v>
      </c>
      <c r="D49" s="1064"/>
      <c r="E49" s="1074">
        <f>VLOOKUP($C49,'集計シート(非公表)'!$A$4:$Y$48,19,FALSE)</f>
        <v>10580</v>
      </c>
      <c r="F49" s="1074"/>
      <c r="G49" s="1074"/>
      <c r="H49" s="824"/>
      <c r="I49" s="825" t="s">
        <v>165</v>
      </c>
      <c r="J49" s="826"/>
      <c r="K49" s="826"/>
      <c r="L49" s="824"/>
      <c r="M49" s="1076">
        <f>SUM(E35:G49)</f>
        <v>310006</v>
      </c>
      <c r="N49" s="1076"/>
      <c r="O49" s="1076"/>
      <c r="P49" s="1076"/>
    </row>
    <row r="50" spans="3:16" x14ac:dyDescent="0.2">
      <c r="I50" s="822"/>
      <c r="J50" s="822"/>
      <c r="K50" s="822"/>
    </row>
    <row r="51" spans="3:16" x14ac:dyDescent="0.2">
      <c r="C51" s="849" t="s">
        <v>290</v>
      </c>
      <c r="D51" s="850"/>
      <c r="E51" s="1058">
        <f>SUM(E14:G49)</f>
        <v>1584518</v>
      </c>
      <c r="F51" s="1059"/>
      <c r="G51" s="1059"/>
    </row>
  </sheetData>
  <mergeCells count="77">
    <mergeCell ref="M46:P46"/>
    <mergeCell ref="M47:P47"/>
    <mergeCell ref="M48:P48"/>
    <mergeCell ref="M49:P49"/>
    <mergeCell ref="M41:P41"/>
    <mergeCell ref="M42:P42"/>
    <mergeCell ref="M43:P43"/>
    <mergeCell ref="M44:P44"/>
    <mergeCell ref="M45:P45"/>
    <mergeCell ref="M36:P36"/>
    <mergeCell ref="M37:P37"/>
    <mergeCell ref="M38:P38"/>
    <mergeCell ref="M39:P39"/>
    <mergeCell ref="M40:P40"/>
    <mergeCell ref="M31:P31"/>
    <mergeCell ref="M32:P32"/>
    <mergeCell ref="M33:P33"/>
    <mergeCell ref="M34:P34"/>
    <mergeCell ref="M35:P35"/>
    <mergeCell ref="E48:G48"/>
    <mergeCell ref="E49:G49"/>
    <mergeCell ref="E12:G13"/>
    <mergeCell ref="M19:P19"/>
    <mergeCell ref="M20:P20"/>
    <mergeCell ref="M21:P21"/>
    <mergeCell ref="M22:P22"/>
    <mergeCell ref="M23:P23"/>
    <mergeCell ref="M24:P24"/>
    <mergeCell ref="M25:P25"/>
    <mergeCell ref="M26:P26"/>
    <mergeCell ref="M27:P27"/>
    <mergeCell ref="M28:P28"/>
    <mergeCell ref="M29:P29"/>
    <mergeCell ref="M30:P30"/>
    <mergeCell ref="E43:G43"/>
    <mergeCell ref="E44:G44"/>
    <mergeCell ref="E45:G45"/>
    <mergeCell ref="E46:G46"/>
    <mergeCell ref="E47:G47"/>
    <mergeCell ref="E38:G38"/>
    <mergeCell ref="E39:G39"/>
    <mergeCell ref="E40:G40"/>
    <mergeCell ref="E41:G41"/>
    <mergeCell ref="E42:G42"/>
    <mergeCell ref="E34:G34"/>
    <mergeCell ref="E35:G35"/>
    <mergeCell ref="E36:G36"/>
    <mergeCell ref="E37:G37"/>
    <mergeCell ref="E30:G30"/>
    <mergeCell ref="E31:G31"/>
    <mergeCell ref="E32:G32"/>
    <mergeCell ref="E33:G33"/>
    <mergeCell ref="E20:G20"/>
    <mergeCell ref="E21:G21"/>
    <mergeCell ref="E22:G22"/>
    <mergeCell ref="E23:G23"/>
    <mergeCell ref="E14:G14"/>
    <mergeCell ref="E15:G15"/>
    <mergeCell ref="E16:G16"/>
    <mergeCell ref="E17:G17"/>
    <mergeCell ref="E18:G18"/>
    <mergeCell ref="E51:G51"/>
    <mergeCell ref="C5:Q5"/>
    <mergeCell ref="D31:D34"/>
    <mergeCell ref="D35:D49"/>
    <mergeCell ref="E27:G27"/>
    <mergeCell ref="E28:G28"/>
    <mergeCell ref="E29:G29"/>
    <mergeCell ref="E24:G24"/>
    <mergeCell ref="E25:G25"/>
    <mergeCell ref="E26:G26"/>
    <mergeCell ref="C12:C13"/>
    <mergeCell ref="D12:D13"/>
    <mergeCell ref="D14:D19"/>
    <mergeCell ref="D20:D23"/>
    <mergeCell ref="D24:D30"/>
    <mergeCell ref="E19:G1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5025-552A-4226-B280-BB67A80F82C7}">
  <sheetPr>
    <tabColor theme="1"/>
  </sheetPr>
  <dimension ref="A1:K313"/>
  <sheetViews>
    <sheetView topLeftCell="A82" zoomScale="70" zoomScaleNormal="70" workbookViewId="0">
      <selection activeCell="C141" sqref="C141:E141"/>
    </sheetView>
  </sheetViews>
  <sheetFormatPr defaultRowHeight="16.5" x14ac:dyDescent="0.25"/>
  <cols>
    <col min="1" max="1" width="26.5703125" bestFit="1" customWidth="1"/>
    <col min="2" max="2" width="14.0703125" bestFit="1" customWidth="1"/>
    <col min="5" max="5" width="10.0703125" customWidth="1"/>
  </cols>
  <sheetData>
    <row r="1" spans="1:11" ht="24" thickBot="1" x14ac:dyDescent="0.3">
      <c r="A1" s="342" t="s">
        <v>114</v>
      </c>
    </row>
    <row r="2" spans="1:11" x14ac:dyDescent="0.25">
      <c r="A2" s="1089" t="s">
        <v>0</v>
      </c>
      <c r="B2" s="1090"/>
      <c r="C2" s="1117">
        <v>44733</v>
      </c>
      <c r="D2" s="1118"/>
      <c r="E2" s="1118"/>
      <c r="F2" s="1118"/>
      <c r="G2" s="1118"/>
      <c r="H2" s="1118"/>
      <c r="I2" s="1118"/>
      <c r="J2" s="1118"/>
      <c r="K2" s="1119"/>
    </row>
    <row r="3" spans="1:11" x14ac:dyDescent="0.25">
      <c r="A3" s="1091"/>
      <c r="B3" s="1092"/>
      <c r="C3" s="1120" t="s">
        <v>1</v>
      </c>
      <c r="D3" s="1122" t="s">
        <v>2</v>
      </c>
      <c r="E3" s="1124" t="s">
        <v>3</v>
      </c>
      <c r="F3" s="1101" t="s">
        <v>134</v>
      </c>
      <c r="G3" s="1102"/>
      <c r="H3" s="1103"/>
      <c r="I3" s="1126" t="s">
        <v>135</v>
      </c>
      <c r="J3" s="1127"/>
      <c r="K3" s="1128"/>
    </row>
    <row r="4" spans="1:11" ht="17" thickBot="1" x14ac:dyDescent="0.3">
      <c r="A4" s="1093"/>
      <c r="B4" s="1094"/>
      <c r="C4" s="1121"/>
      <c r="D4" s="1123"/>
      <c r="E4" s="1125"/>
      <c r="F4" s="144" t="s">
        <v>136</v>
      </c>
      <c r="G4" s="145" t="s">
        <v>137</v>
      </c>
      <c r="H4" s="224" t="s">
        <v>138</v>
      </c>
      <c r="I4" s="385" t="s">
        <v>136</v>
      </c>
      <c r="J4" s="145" t="s">
        <v>137</v>
      </c>
      <c r="K4" s="384" t="s">
        <v>138</v>
      </c>
    </row>
    <row r="5" spans="1:11" ht="16.25" customHeight="1" x14ac:dyDescent="0.25">
      <c r="A5" s="1084" t="s">
        <v>57</v>
      </c>
      <c r="B5" s="94" t="s">
        <v>6</v>
      </c>
      <c r="C5" s="258">
        <v>6208</v>
      </c>
      <c r="D5" s="243">
        <v>6009</v>
      </c>
      <c r="E5" s="259">
        <v>12217</v>
      </c>
      <c r="F5" s="260">
        <v>63</v>
      </c>
      <c r="G5" s="261">
        <v>68</v>
      </c>
      <c r="H5" s="262">
        <v>131</v>
      </c>
      <c r="I5" s="260">
        <v>79</v>
      </c>
      <c r="J5" s="261">
        <v>76</v>
      </c>
      <c r="K5" s="262">
        <v>155</v>
      </c>
    </row>
    <row r="6" spans="1:11" x14ac:dyDescent="0.25">
      <c r="A6" s="1085"/>
      <c r="B6" s="94" t="s">
        <v>7</v>
      </c>
      <c r="C6" s="258">
        <v>8792</v>
      </c>
      <c r="D6" s="243">
        <v>9055</v>
      </c>
      <c r="E6" s="259">
        <v>17847</v>
      </c>
      <c r="F6" s="260">
        <v>116</v>
      </c>
      <c r="G6" s="261">
        <v>116</v>
      </c>
      <c r="H6" s="262">
        <v>232</v>
      </c>
      <c r="I6" s="260">
        <v>113</v>
      </c>
      <c r="J6" s="261">
        <v>135</v>
      </c>
      <c r="K6" s="262">
        <v>248</v>
      </c>
    </row>
    <row r="7" spans="1:11" ht="17" thickBot="1" x14ac:dyDescent="0.3">
      <c r="A7" s="1086"/>
      <c r="B7" s="95" t="s">
        <v>5</v>
      </c>
      <c r="C7" s="263">
        <v>15000</v>
      </c>
      <c r="D7" s="245">
        <v>15064</v>
      </c>
      <c r="E7" s="264">
        <v>30064</v>
      </c>
      <c r="F7" s="244">
        <v>179</v>
      </c>
      <c r="G7" s="265">
        <v>184</v>
      </c>
      <c r="H7" s="266">
        <v>363</v>
      </c>
      <c r="I7" s="267">
        <v>192</v>
      </c>
      <c r="J7" s="265">
        <v>211</v>
      </c>
      <c r="K7" s="266">
        <v>403</v>
      </c>
    </row>
    <row r="8" spans="1:11" ht="16.25" customHeight="1" x14ac:dyDescent="0.25">
      <c r="A8" s="1085" t="s">
        <v>112</v>
      </c>
      <c r="B8" s="94" t="s">
        <v>46</v>
      </c>
      <c r="C8" s="258">
        <v>496</v>
      </c>
      <c r="D8" s="243">
        <v>475</v>
      </c>
      <c r="E8" s="259">
        <v>971</v>
      </c>
      <c r="F8" s="260">
        <v>1</v>
      </c>
      <c r="G8" s="261">
        <v>3</v>
      </c>
      <c r="H8" s="262">
        <v>4</v>
      </c>
      <c r="I8" s="260">
        <v>3</v>
      </c>
      <c r="J8" s="261">
        <v>4</v>
      </c>
      <c r="K8" s="262">
        <v>7</v>
      </c>
    </row>
    <row r="9" spans="1:11" x14ac:dyDescent="0.25">
      <c r="A9" s="1085"/>
      <c r="B9" s="94" t="s">
        <v>47</v>
      </c>
      <c r="C9" s="258">
        <v>765</v>
      </c>
      <c r="D9" s="243">
        <v>822</v>
      </c>
      <c r="E9" s="259">
        <v>1587</v>
      </c>
      <c r="F9" s="268">
        <v>4</v>
      </c>
      <c r="G9" s="269">
        <v>4</v>
      </c>
      <c r="H9" s="270">
        <v>8</v>
      </c>
      <c r="I9" s="268">
        <v>2</v>
      </c>
      <c r="J9" s="269">
        <v>3</v>
      </c>
      <c r="K9" s="270">
        <v>5</v>
      </c>
    </row>
    <row r="10" spans="1:11" ht="17" thickBot="1" x14ac:dyDescent="0.3">
      <c r="A10" s="1086"/>
      <c r="B10" s="95" t="s">
        <v>5</v>
      </c>
      <c r="C10" s="263">
        <v>1261</v>
      </c>
      <c r="D10" s="245">
        <v>1297</v>
      </c>
      <c r="E10" s="264">
        <v>2558</v>
      </c>
      <c r="F10" s="244">
        <v>5</v>
      </c>
      <c r="G10" s="265">
        <v>7</v>
      </c>
      <c r="H10" s="266">
        <v>12</v>
      </c>
      <c r="I10" s="267">
        <v>5</v>
      </c>
      <c r="J10" s="265">
        <v>7</v>
      </c>
      <c r="K10" s="266">
        <v>12</v>
      </c>
    </row>
    <row r="11" spans="1:11" ht="16.25" customHeight="1" x14ac:dyDescent="0.25">
      <c r="A11" s="1084" t="s">
        <v>59</v>
      </c>
      <c r="B11" s="94" t="s">
        <v>8</v>
      </c>
      <c r="C11" s="258">
        <v>3066</v>
      </c>
      <c r="D11" s="243">
        <v>3174</v>
      </c>
      <c r="E11" s="259">
        <v>6240</v>
      </c>
      <c r="F11" s="260">
        <v>14</v>
      </c>
      <c r="G11" s="261">
        <v>16</v>
      </c>
      <c r="H11" s="262">
        <v>30</v>
      </c>
      <c r="I11" s="260">
        <v>28</v>
      </c>
      <c r="J11" s="261">
        <v>21</v>
      </c>
      <c r="K11" s="262">
        <v>49</v>
      </c>
    </row>
    <row r="12" spans="1:11" x14ac:dyDescent="0.25">
      <c r="A12" s="1085"/>
      <c r="B12" s="94" t="s">
        <v>9</v>
      </c>
      <c r="C12" s="258">
        <v>728</v>
      </c>
      <c r="D12" s="243">
        <v>833</v>
      </c>
      <c r="E12" s="259">
        <v>1561</v>
      </c>
      <c r="F12" s="260">
        <v>1</v>
      </c>
      <c r="G12" s="261">
        <v>3</v>
      </c>
      <c r="H12" s="262">
        <v>4</v>
      </c>
      <c r="I12" s="260">
        <v>3</v>
      </c>
      <c r="J12" s="261">
        <v>1</v>
      </c>
      <c r="K12" s="262">
        <v>4</v>
      </c>
    </row>
    <row r="13" spans="1:11" x14ac:dyDescent="0.25">
      <c r="A13" s="1085"/>
      <c r="B13" s="94" t="s">
        <v>10</v>
      </c>
      <c r="C13" s="258">
        <v>5359</v>
      </c>
      <c r="D13" s="243">
        <v>5599</v>
      </c>
      <c r="E13" s="259">
        <v>10958</v>
      </c>
      <c r="F13" s="260">
        <v>64</v>
      </c>
      <c r="G13" s="261">
        <v>44</v>
      </c>
      <c r="H13" s="262">
        <v>108</v>
      </c>
      <c r="I13" s="260">
        <v>69</v>
      </c>
      <c r="J13" s="261">
        <v>46</v>
      </c>
      <c r="K13" s="262">
        <v>115</v>
      </c>
    </row>
    <row r="14" spans="1:11" ht="17" thickBot="1" x14ac:dyDescent="0.3">
      <c r="A14" s="1086"/>
      <c r="B14" s="95" t="s">
        <v>5</v>
      </c>
      <c r="C14" s="263">
        <v>9153</v>
      </c>
      <c r="D14" s="245">
        <v>9606</v>
      </c>
      <c r="E14" s="264">
        <v>18759</v>
      </c>
      <c r="F14" s="244">
        <v>79</v>
      </c>
      <c r="G14" s="265">
        <v>63</v>
      </c>
      <c r="H14" s="266">
        <v>142</v>
      </c>
      <c r="I14" s="267">
        <v>100</v>
      </c>
      <c r="J14" s="265">
        <v>68</v>
      </c>
      <c r="K14" s="266">
        <v>168</v>
      </c>
    </row>
    <row r="15" spans="1:11" ht="16.25" customHeight="1" x14ac:dyDescent="0.25">
      <c r="A15" s="1084" t="s">
        <v>60</v>
      </c>
      <c r="B15" s="96" t="s">
        <v>11</v>
      </c>
      <c r="C15" s="271">
        <v>6446</v>
      </c>
      <c r="D15" s="246">
        <v>6824</v>
      </c>
      <c r="E15" s="272">
        <v>13270</v>
      </c>
      <c r="F15" s="273">
        <v>75</v>
      </c>
      <c r="G15" s="274">
        <v>69</v>
      </c>
      <c r="H15" s="275">
        <v>144</v>
      </c>
      <c r="I15" s="273">
        <v>69</v>
      </c>
      <c r="J15" s="274">
        <v>66</v>
      </c>
      <c r="K15" s="276">
        <v>135</v>
      </c>
    </row>
    <row r="16" spans="1:11" x14ac:dyDescent="0.25">
      <c r="A16" s="1085"/>
      <c r="B16" s="94" t="s">
        <v>12</v>
      </c>
      <c r="C16" s="258">
        <v>2328</v>
      </c>
      <c r="D16" s="243">
        <v>2373</v>
      </c>
      <c r="E16" s="259">
        <v>4701</v>
      </c>
      <c r="F16" s="277">
        <v>25</v>
      </c>
      <c r="G16" s="261">
        <v>27</v>
      </c>
      <c r="H16" s="262">
        <v>52</v>
      </c>
      <c r="I16" s="260">
        <v>30</v>
      </c>
      <c r="J16" s="261">
        <v>27</v>
      </c>
      <c r="K16" s="262">
        <v>57</v>
      </c>
    </row>
    <row r="17" spans="1:11" x14ac:dyDescent="0.25">
      <c r="A17" s="1085"/>
      <c r="B17" s="94" t="s">
        <v>13</v>
      </c>
      <c r="C17" s="258">
        <v>3996</v>
      </c>
      <c r="D17" s="243">
        <v>4010</v>
      </c>
      <c r="E17" s="259">
        <v>8006</v>
      </c>
      <c r="F17" s="277">
        <v>43</v>
      </c>
      <c r="G17" s="261">
        <v>35</v>
      </c>
      <c r="H17" s="262">
        <v>78</v>
      </c>
      <c r="I17" s="260">
        <v>37</v>
      </c>
      <c r="J17" s="261">
        <v>33</v>
      </c>
      <c r="K17" s="262">
        <v>70</v>
      </c>
    </row>
    <row r="18" spans="1:11" x14ac:dyDescent="0.25">
      <c r="A18" s="1085"/>
      <c r="B18" s="94" t="s">
        <v>14</v>
      </c>
      <c r="C18" s="258">
        <v>2651</v>
      </c>
      <c r="D18" s="243">
        <v>2601</v>
      </c>
      <c r="E18" s="259">
        <v>5252</v>
      </c>
      <c r="F18" s="277">
        <v>25</v>
      </c>
      <c r="G18" s="261">
        <v>27</v>
      </c>
      <c r="H18" s="262">
        <v>52</v>
      </c>
      <c r="I18" s="260">
        <v>22</v>
      </c>
      <c r="J18" s="261">
        <v>32</v>
      </c>
      <c r="K18" s="262">
        <v>54</v>
      </c>
    </row>
    <row r="19" spans="1:11" x14ac:dyDescent="0.25">
      <c r="A19" s="1085"/>
      <c r="B19" s="94" t="s">
        <v>15</v>
      </c>
      <c r="C19" s="258">
        <v>1433</v>
      </c>
      <c r="D19" s="243">
        <v>1495</v>
      </c>
      <c r="E19" s="259">
        <v>2928</v>
      </c>
      <c r="F19" s="277">
        <v>15</v>
      </c>
      <c r="G19" s="261">
        <v>15</v>
      </c>
      <c r="H19" s="262">
        <v>30</v>
      </c>
      <c r="I19" s="260">
        <v>23</v>
      </c>
      <c r="J19" s="261">
        <v>13</v>
      </c>
      <c r="K19" s="262">
        <v>36</v>
      </c>
    </row>
    <row r="20" spans="1:11" x14ac:dyDescent="0.25">
      <c r="A20" s="1085"/>
      <c r="B20" s="97" t="s">
        <v>58</v>
      </c>
      <c r="C20" s="278">
        <v>5569</v>
      </c>
      <c r="D20" s="247">
        <v>5760</v>
      </c>
      <c r="E20" s="259">
        <v>11329</v>
      </c>
      <c r="F20" s="279">
        <v>56</v>
      </c>
      <c r="G20" s="280">
        <v>46</v>
      </c>
      <c r="H20" s="281">
        <v>102</v>
      </c>
      <c r="I20" s="279">
        <v>45</v>
      </c>
      <c r="J20" s="280">
        <v>54</v>
      </c>
      <c r="K20" s="262">
        <v>99</v>
      </c>
    </row>
    <row r="21" spans="1:11" ht="17" thickBot="1" x14ac:dyDescent="0.3">
      <c r="A21" s="1086"/>
      <c r="B21" s="95" t="s">
        <v>5</v>
      </c>
      <c r="C21" s="263">
        <v>22423</v>
      </c>
      <c r="D21" s="245">
        <v>23063</v>
      </c>
      <c r="E21" s="264">
        <v>45486</v>
      </c>
      <c r="F21" s="244">
        <v>239</v>
      </c>
      <c r="G21" s="265">
        <v>219</v>
      </c>
      <c r="H21" s="266">
        <v>458</v>
      </c>
      <c r="I21" s="267">
        <v>226</v>
      </c>
      <c r="J21" s="265">
        <v>225</v>
      </c>
      <c r="K21" s="266">
        <v>451</v>
      </c>
    </row>
    <row r="22" spans="1:11" ht="16.25" customHeight="1" x14ac:dyDescent="0.25">
      <c r="A22" s="1084" t="s">
        <v>61</v>
      </c>
      <c r="B22" s="94" t="s">
        <v>16</v>
      </c>
      <c r="C22" s="258">
        <v>1784</v>
      </c>
      <c r="D22" s="243">
        <v>1881</v>
      </c>
      <c r="E22" s="259">
        <v>3665</v>
      </c>
      <c r="F22" s="260">
        <v>17</v>
      </c>
      <c r="G22" s="261">
        <v>22</v>
      </c>
      <c r="H22" s="262">
        <v>39</v>
      </c>
      <c r="I22" s="260">
        <v>18</v>
      </c>
      <c r="J22" s="261">
        <v>23</v>
      </c>
      <c r="K22" s="262">
        <v>41</v>
      </c>
    </row>
    <row r="23" spans="1:11" x14ac:dyDescent="0.25">
      <c r="A23" s="1085"/>
      <c r="B23" s="94" t="s">
        <v>17</v>
      </c>
      <c r="C23" s="258">
        <v>1274</v>
      </c>
      <c r="D23" s="243">
        <v>1407</v>
      </c>
      <c r="E23" s="259">
        <v>2681</v>
      </c>
      <c r="F23" s="260">
        <v>16</v>
      </c>
      <c r="G23" s="261">
        <v>13</v>
      </c>
      <c r="H23" s="262">
        <v>29</v>
      </c>
      <c r="I23" s="260">
        <v>17</v>
      </c>
      <c r="J23" s="261">
        <v>12</v>
      </c>
      <c r="K23" s="262">
        <v>29</v>
      </c>
    </row>
    <row r="24" spans="1:11" x14ac:dyDescent="0.25">
      <c r="A24" s="1085"/>
      <c r="B24" s="94" t="s">
        <v>18</v>
      </c>
      <c r="C24" s="258">
        <v>2810</v>
      </c>
      <c r="D24" s="243">
        <v>2855</v>
      </c>
      <c r="E24" s="259">
        <v>5665</v>
      </c>
      <c r="F24" s="260">
        <v>36</v>
      </c>
      <c r="G24" s="261">
        <v>36</v>
      </c>
      <c r="H24" s="262">
        <v>72</v>
      </c>
      <c r="I24" s="260">
        <v>41</v>
      </c>
      <c r="J24" s="261">
        <v>33</v>
      </c>
      <c r="K24" s="262">
        <v>74</v>
      </c>
    </row>
    <row r="25" spans="1:11" x14ac:dyDescent="0.25">
      <c r="A25" s="1085"/>
      <c r="B25" s="98" t="s">
        <v>54</v>
      </c>
      <c r="C25" s="258">
        <v>7574</v>
      </c>
      <c r="D25" s="243">
        <v>8076</v>
      </c>
      <c r="E25" s="259">
        <v>15650</v>
      </c>
      <c r="F25" s="260">
        <v>76</v>
      </c>
      <c r="G25" s="261">
        <v>76</v>
      </c>
      <c r="H25" s="262">
        <v>152</v>
      </c>
      <c r="I25" s="260">
        <v>59</v>
      </c>
      <c r="J25" s="261">
        <v>71</v>
      </c>
      <c r="K25" s="262">
        <v>130</v>
      </c>
    </row>
    <row r="26" spans="1:11" ht="17" thickBot="1" x14ac:dyDescent="0.3">
      <c r="A26" s="1086"/>
      <c r="B26" s="95" t="s">
        <v>5</v>
      </c>
      <c r="C26" s="263">
        <v>13442</v>
      </c>
      <c r="D26" s="245">
        <v>14219</v>
      </c>
      <c r="E26" s="264">
        <v>27661</v>
      </c>
      <c r="F26" s="244">
        <v>145</v>
      </c>
      <c r="G26" s="265">
        <v>147</v>
      </c>
      <c r="H26" s="266">
        <v>292</v>
      </c>
      <c r="I26" s="267">
        <v>135</v>
      </c>
      <c r="J26" s="265">
        <v>139</v>
      </c>
      <c r="K26" s="266">
        <v>274</v>
      </c>
    </row>
    <row r="27" spans="1:11" ht="16.25" customHeight="1" x14ac:dyDescent="0.25">
      <c r="A27" s="1084" t="s">
        <v>56</v>
      </c>
      <c r="B27" s="94" t="s">
        <v>19</v>
      </c>
      <c r="C27" s="258">
        <v>14862</v>
      </c>
      <c r="D27" s="243">
        <v>15362</v>
      </c>
      <c r="E27" s="259">
        <v>30224</v>
      </c>
      <c r="F27" s="260">
        <v>169</v>
      </c>
      <c r="G27" s="261">
        <v>177</v>
      </c>
      <c r="H27" s="262">
        <v>346</v>
      </c>
      <c r="I27" s="260">
        <v>157</v>
      </c>
      <c r="J27" s="261">
        <v>194</v>
      </c>
      <c r="K27" s="262">
        <v>351</v>
      </c>
    </row>
    <row r="28" spans="1:11" ht="17" thickBot="1" x14ac:dyDescent="0.3">
      <c r="A28" s="1086"/>
      <c r="B28" s="95" t="s">
        <v>5</v>
      </c>
      <c r="C28" s="263">
        <v>14862</v>
      </c>
      <c r="D28" s="245">
        <v>15362</v>
      </c>
      <c r="E28" s="264">
        <v>30224</v>
      </c>
      <c r="F28" s="244">
        <v>169</v>
      </c>
      <c r="G28" s="265">
        <v>177</v>
      </c>
      <c r="H28" s="266">
        <v>346</v>
      </c>
      <c r="I28" s="267">
        <v>157</v>
      </c>
      <c r="J28" s="265">
        <v>194</v>
      </c>
      <c r="K28" s="266">
        <v>351</v>
      </c>
    </row>
    <row r="29" spans="1:11" ht="16.25" customHeight="1" x14ac:dyDescent="0.25">
      <c r="A29" s="1084" t="s">
        <v>62</v>
      </c>
      <c r="B29" s="96" t="s">
        <v>20</v>
      </c>
      <c r="C29" s="271">
        <v>5964</v>
      </c>
      <c r="D29" s="246">
        <v>5983</v>
      </c>
      <c r="E29" s="272">
        <v>11947</v>
      </c>
      <c r="F29" s="273">
        <v>72</v>
      </c>
      <c r="G29" s="274">
        <v>67</v>
      </c>
      <c r="H29" s="275">
        <v>139</v>
      </c>
      <c r="I29" s="273">
        <v>74</v>
      </c>
      <c r="J29" s="274">
        <v>66</v>
      </c>
      <c r="K29" s="276">
        <v>140</v>
      </c>
    </row>
    <row r="30" spans="1:11" x14ac:dyDescent="0.25">
      <c r="A30" s="1085"/>
      <c r="B30" s="94" t="s">
        <v>21</v>
      </c>
      <c r="C30" s="258">
        <v>4593</v>
      </c>
      <c r="D30" s="243">
        <v>4588</v>
      </c>
      <c r="E30" s="259">
        <v>9181</v>
      </c>
      <c r="F30" s="277">
        <v>50</v>
      </c>
      <c r="G30" s="261">
        <v>49</v>
      </c>
      <c r="H30" s="262">
        <v>99</v>
      </c>
      <c r="I30" s="260">
        <v>55</v>
      </c>
      <c r="J30" s="261">
        <v>57</v>
      </c>
      <c r="K30" s="262">
        <v>112</v>
      </c>
    </row>
    <row r="31" spans="1:11" x14ac:dyDescent="0.25">
      <c r="A31" s="1085"/>
      <c r="B31" s="94" t="s">
        <v>22</v>
      </c>
      <c r="C31" s="258">
        <v>4639</v>
      </c>
      <c r="D31" s="243">
        <v>4523</v>
      </c>
      <c r="E31" s="259">
        <v>9162</v>
      </c>
      <c r="F31" s="277">
        <v>64</v>
      </c>
      <c r="G31" s="261">
        <v>44</v>
      </c>
      <c r="H31" s="262">
        <v>108</v>
      </c>
      <c r="I31" s="260">
        <v>48</v>
      </c>
      <c r="J31" s="261">
        <v>35</v>
      </c>
      <c r="K31" s="262">
        <v>83</v>
      </c>
    </row>
    <row r="32" spans="1:11" x14ac:dyDescent="0.25">
      <c r="A32" s="1085"/>
      <c r="B32" s="94" t="s">
        <v>23</v>
      </c>
      <c r="C32" s="258">
        <v>15226</v>
      </c>
      <c r="D32" s="243">
        <v>13918</v>
      </c>
      <c r="E32" s="259">
        <v>29144</v>
      </c>
      <c r="F32" s="277">
        <v>148</v>
      </c>
      <c r="G32" s="261">
        <v>161</v>
      </c>
      <c r="H32" s="262">
        <v>309</v>
      </c>
      <c r="I32" s="260">
        <v>198</v>
      </c>
      <c r="J32" s="261">
        <v>145</v>
      </c>
      <c r="K32" s="262">
        <v>343</v>
      </c>
    </row>
    <row r="33" spans="1:11" x14ac:dyDescent="0.25">
      <c r="A33" s="1085"/>
      <c r="B33" s="94" t="s">
        <v>24</v>
      </c>
      <c r="C33" s="258">
        <v>10880</v>
      </c>
      <c r="D33" s="243">
        <v>10831</v>
      </c>
      <c r="E33" s="259">
        <v>21711</v>
      </c>
      <c r="F33" s="279">
        <v>140</v>
      </c>
      <c r="G33" s="280">
        <v>108</v>
      </c>
      <c r="H33" s="281">
        <v>248</v>
      </c>
      <c r="I33" s="279">
        <v>126</v>
      </c>
      <c r="J33" s="280">
        <v>111</v>
      </c>
      <c r="K33" s="262">
        <v>237</v>
      </c>
    </row>
    <row r="34" spans="1:11" ht="17" thickBot="1" x14ac:dyDescent="0.3">
      <c r="A34" s="1086"/>
      <c r="B34" s="95" t="s">
        <v>5</v>
      </c>
      <c r="C34" s="278">
        <v>41302</v>
      </c>
      <c r="D34" s="247">
        <v>39843</v>
      </c>
      <c r="E34" s="282">
        <v>81145</v>
      </c>
      <c r="F34" s="248">
        <v>474</v>
      </c>
      <c r="G34" s="283">
        <v>429</v>
      </c>
      <c r="H34" s="284">
        <v>903</v>
      </c>
      <c r="I34" s="285">
        <v>501</v>
      </c>
      <c r="J34" s="283">
        <v>414</v>
      </c>
      <c r="K34" s="284">
        <v>915</v>
      </c>
    </row>
    <row r="35" spans="1:11" ht="17" thickBot="1" x14ac:dyDescent="0.3">
      <c r="A35" s="99"/>
      <c r="B35" s="100" t="s">
        <v>5</v>
      </c>
      <c r="C35" s="286">
        <v>117443</v>
      </c>
      <c r="D35" s="249">
        <v>118454</v>
      </c>
      <c r="E35" s="287">
        <v>235897</v>
      </c>
      <c r="F35" s="250">
        <v>1290</v>
      </c>
      <c r="G35" s="249">
        <v>1226</v>
      </c>
      <c r="H35" s="288">
        <v>2516</v>
      </c>
      <c r="I35" s="289">
        <v>1316</v>
      </c>
      <c r="J35" s="249">
        <v>1258</v>
      </c>
      <c r="K35" s="290">
        <v>2574</v>
      </c>
    </row>
    <row r="36" spans="1:11" x14ac:dyDescent="0.25">
      <c r="A36" s="101"/>
      <c r="B36" s="102" t="s">
        <v>25</v>
      </c>
      <c r="C36" s="291">
        <v>135173</v>
      </c>
      <c r="D36" s="292">
        <v>143589</v>
      </c>
      <c r="E36" s="293">
        <v>278762</v>
      </c>
      <c r="F36" s="294">
        <v>1555</v>
      </c>
      <c r="G36" s="295">
        <v>1532</v>
      </c>
      <c r="H36" s="296">
        <v>3087</v>
      </c>
      <c r="I36" s="294">
        <v>1647</v>
      </c>
      <c r="J36" s="295">
        <v>1588</v>
      </c>
      <c r="K36" s="297">
        <v>3235</v>
      </c>
    </row>
    <row r="37" spans="1:11" x14ac:dyDescent="0.25">
      <c r="A37" s="103"/>
      <c r="B37" s="104" t="s">
        <v>26</v>
      </c>
      <c r="C37" s="298">
        <v>151321</v>
      </c>
      <c r="D37" s="299">
        <v>158872</v>
      </c>
      <c r="E37" s="300">
        <v>310193</v>
      </c>
      <c r="F37" s="260">
        <v>1787</v>
      </c>
      <c r="G37" s="261">
        <v>1730</v>
      </c>
      <c r="H37" s="262">
        <v>3517</v>
      </c>
      <c r="I37" s="260">
        <v>1880</v>
      </c>
      <c r="J37" s="261">
        <v>1744</v>
      </c>
      <c r="K37" s="301">
        <v>3624</v>
      </c>
    </row>
    <row r="38" spans="1:11" x14ac:dyDescent="0.25">
      <c r="A38" s="103"/>
      <c r="B38" s="104" t="s">
        <v>27</v>
      </c>
      <c r="C38" s="298">
        <v>44136</v>
      </c>
      <c r="D38" s="299">
        <v>47993</v>
      </c>
      <c r="E38" s="300">
        <v>92129</v>
      </c>
      <c r="F38" s="260">
        <v>471</v>
      </c>
      <c r="G38" s="261">
        <v>439</v>
      </c>
      <c r="H38" s="262">
        <v>910</v>
      </c>
      <c r="I38" s="260">
        <v>488</v>
      </c>
      <c r="J38" s="261">
        <v>439</v>
      </c>
      <c r="K38" s="301">
        <v>927</v>
      </c>
    </row>
    <row r="39" spans="1:11" x14ac:dyDescent="0.25">
      <c r="A39" s="103"/>
      <c r="B39" s="104" t="s">
        <v>28</v>
      </c>
      <c r="C39" s="298">
        <v>84222</v>
      </c>
      <c r="D39" s="299">
        <v>84337</v>
      </c>
      <c r="E39" s="300">
        <v>168559</v>
      </c>
      <c r="F39" s="260">
        <v>1062</v>
      </c>
      <c r="G39" s="261">
        <v>999</v>
      </c>
      <c r="H39" s="262">
        <v>2061</v>
      </c>
      <c r="I39" s="260">
        <v>1132</v>
      </c>
      <c r="J39" s="261">
        <v>1006</v>
      </c>
      <c r="K39" s="301">
        <v>2138</v>
      </c>
    </row>
    <row r="40" spans="1:11" x14ac:dyDescent="0.25">
      <c r="A40" s="103"/>
      <c r="B40" s="104" t="s">
        <v>29</v>
      </c>
      <c r="C40" s="298">
        <v>90195</v>
      </c>
      <c r="D40" s="299">
        <v>87472</v>
      </c>
      <c r="E40" s="300">
        <v>177667</v>
      </c>
      <c r="F40" s="260">
        <v>1149</v>
      </c>
      <c r="G40" s="261">
        <v>1105</v>
      </c>
      <c r="H40" s="262">
        <v>2254</v>
      </c>
      <c r="I40" s="260">
        <v>1133</v>
      </c>
      <c r="J40" s="261">
        <v>1028</v>
      </c>
      <c r="K40" s="301">
        <v>2161</v>
      </c>
    </row>
    <row r="41" spans="1:11" x14ac:dyDescent="0.25">
      <c r="A41" s="1095" t="s">
        <v>63</v>
      </c>
      <c r="B41" s="104" t="s">
        <v>30</v>
      </c>
      <c r="C41" s="298">
        <v>19032</v>
      </c>
      <c r="D41" s="299">
        <v>20418</v>
      </c>
      <c r="E41" s="300">
        <v>39450</v>
      </c>
      <c r="F41" s="260">
        <v>226</v>
      </c>
      <c r="G41" s="261">
        <v>215</v>
      </c>
      <c r="H41" s="262">
        <v>441</v>
      </c>
      <c r="I41" s="260">
        <v>207</v>
      </c>
      <c r="J41" s="261">
        <v>230</v>
      </c>
      <c r="K41" s="301">
        <v>437</v>
      </c>
    </row>
    <row r="42" spans="1:11" x14ac:dyDescent="0.25">
      <c r="A42" s="1095"/>
      <c r="B42" s="105" t="s">
        <v>31</v>
      </c>
      <c r="C42" s="298">
        <v>31092</v>
      </c>
      <c r="D42" s="299">
        <v>31190</v>
      </c>
      <c r="E42" s="300">
        <v>62282</v>
      </c>
      <c r="F42" s="260">
        <v>370</v>
      </c>
      <c r="G42" s="261">
        <v>356</v>
      </c>
      <c r="H42" s="262">
        <v>726</v>
      </c>
      <c r="I42" s="260">
        <v>376</v>
      </c>
      <c r="J42" s="261">
        <v>342</v>
      </c>
      <c r="K42" s="301">
        <v>718</v>
      </c>
    </row>
    <row r="43" spans="1:11" x14ac:dyDescent="0.25">
      <c r="A43" s="103"/>
      <c r="B43" s="105" t="s">
        <v>32</v>
      </c>
      <c r="C43" s="298">
        <v>31425</v>
      </c>
      <c r="D43" s="299">
        <v>33004</v>
      </c>
      <c r="E43" s="300">
        <v>64429</v>
      </c>
      <c r="F43" s="260">
        <v>343</v>
      </c>
      <c r="G43" s="261">
        <v>327</v>
      </c>
      <c r="H43" s="262">
        <v>670</v>
      </c>
      <c r="I43" s="260">
        <v>341</v>
      </c>
      <c r="J43" s="261">
        <v>305</v>
      </c>
      <c r="K43" s="301">
        <v>646</v>
      </c>
    </row>
    <row r="44" spans="1:11" x14ac:dyDescent="0.25">
      <c r="A44" s="103"/>
      <c r="B44" s="105" t="s">
        <v>33</v>
      </c>
      <c r="C44" s="242">
        <v>26615</v>
      </c>
      <c r="D44" s="243">
        <v>27808</v>
      </c>
      <c r="E44" s="300">
        <v>54423</v>
      </c>
      <c r="F44" s="260">
        <v>316</v>
      </c>
      <c r="G44" s="261">
        <v>287</v>
      </c>
      <c r="H44" s="262">
        <v>603</v>
      </c>
      <c r="I44" s="260">
        <v>317</v>
      </c>
      <c r="J44" s="261">
        <v>305</v>
      </c>
      <c r="K44" s="301">
        <v>622</v>
      </c>
    </row>
    <row r="45" spans="1:11" x14ac:dyDescent="0.25">
      <c r="A45" s="103"/>
      <c r="B45" s="105" t="s">
        <v>34</v>
      </c>
      <c r="C45" s="242">
        <v>19683</v>
      </c>
      <c r="D45" s="243">
        <v>20259</v>
      </c>
      <c r="E45" s="300">
        <v>39942</v>
      </c>
      <c r="F45" s="260">
        <v>240</v>
      </c>
      <c r="G45" s="261">
        <v>204</v>
      </c>
      <c r="H45" s="262">
        <v>444</v>
      </c>
      <c r="I45" s="260">
        <v>251</v>
      </c>
      <c r="J45" s="261">
        <v>217</v>
      </c>
      <c r="K45" s="301">
        <v>468</v>
      </c>
    </row>
    <row r="46" spans="1:11" x14ac:dyDescent="0.25">
      <c r="A46" s="103"/>
      <c r="B46" s="106" t="s">
        <v>35</v>
      </c>
      <c r="C46" s="251">
        <v>23761</v>
      </c>
      <c r="D46" s="247">
        <v>24721</v>
      </c>
      <c r="E46" s="302">
        <v>48482</v>
      </c>
      <c r="F46" s="285">
        <v>272</v>
      </c>
      <c r="G46" s="283">
        <v>254</v>
      </c>
      <c r="H46" s="284">
        <v>526</v>
      </c>
      <c r="I46" s="285">
        <v>254</v>
      </c>
      <c r="J46" s="283">
        <v>192</v>
      </c>
      <c r="K46" s="303">
        <v>446</v>
      </c>
    </row>
    <row r="47" spans="1:11" ht="17" thickBot="1" x14ac:dyDescent="0.3">
      <c r="A47" s="107"/>
      <c r="B47" s="95" t="s">
        <v>55</v>
      </c>
      <c r="C47" s="304">
        <v>20495</v>
      </c>
      <c r="D47" s="304">
        <v>21147</v>
      </c>
      <c r="E47" s="305">
        <v>41642</v>
      </c>
      <c r="F47" s="267">
        <v>271</v>
      </c>
      <c r="G47" s="265">
        <v>262</v>
      </c>
      <c r="H47" s="266">
        <v>533</v>
      </c>
      <c r="I47" s="267">
        <v>240</v>
      </c>
      <c r="J47" s="265">
        <v>223</v>
      </c>
      <c r="K47" s="306">
        <v>463</v>
      </c>
    </row>
    <row r="48" spans="1:11" ht="17" thickBot="1" x14ac:dyDescent="0.3">
      <c r="A48" s="108"/>
      <c r="B48" s="109" t="s">
        <v>36</v>
      </c>
      <c r="C48" s="307">
        <v>677150</v>
      </c>
      <c r="D48" s="253">
        <v>700810</v>
      </c>
      <c r="E48" s="308">
        <v>1377960</v>
      </c>
      <c r="F48" s="252">
        <v>8062</v>
      </c>
      <c r="G48" s="309">
        <v>7710</v>
      </c>
      <c r="H48" s="310">
        <v>15772</v>
      </c>
      <c r="I48" s="311">
        <v>8266</v>
      </c>
      <c r="J48" s="309">
        <v>7619</v>
      </c>
      <c r="K48" s="310">
        <v>15885</v>
      </c>
    </row>
    <row r="49" spans="1:11" ht="17.5" thickTop="1" thickBot="1" x14ac:dyDescent="0.3">
      <c r="A49" s="110"/>
      <c r="B49" s="111" t="s">
        <v>37</v>
      </c>
      <c r="C49" s="312">
        <v>794593</v>
      </c>
      <c r="D49" s="255">
        <v>819264</v>
      </c>
      <c r="E49" s="313">
        <v>1613857</v>
      </c>
      <c r="F49" s="254">
        <v>9352</v>
      </c>
      <c r="G49" s="314">
        <v>8936</v>
      </c>
      <c r="H49" s="315">
        <v>18288</v>
      </c>
      <c r="I49" s="316">
        <v>9582</v>
      </c>
      <c r="J49" s="314">
        <v>8877</v>
      </c>
      <c r="K49" s="315">
        <v>18459</v>
      </c>
    </row>
    <row r="50" spans="1:11" ht="17" thickTop="1" x14ac:dyDescent="0.25">
      <c r="A50" s="1096" t="s">
        <v>113</v>
      </c>
      <c r="B50" s="112" t="s">
        <v>38</v>
      </c>
      <c r="C50" s="317">
        <v>183739</v>
      </c>
      <c r="D50" s="256">
        <v>194681</v>
      </c>
      <c r="E50" s="318">
        <v>378420</v>
      </c>
      <c r="F50" s="319">
        <v>2101</v>
      </c>
      <c r="G50" s="320">
        <v>2073</v>
      </c>
      <c r="H50" s="321">
        <v>4174</v>
      </c>
      <c r="I50" s="319">
        <v>2151</v>
      </c>
      <c r="J50" s="320">
        <v>2123</v>
      </c>
      <c r="K50" s="321">
        <v>4274</v>
      </c>
    </row>
    <row r="51" spans="1:11" x14ac:dyDescent="0.25">
      <c r="A51" s="1097"/>
      <c r="B51" s="113" t="s">
        <v>40</v>
      </c>
      <c r="C51" s="258">
        <v>164141</v>
      </c>
      <c r="D51" s="260">
        <v>169009</v>
      </c>
      <c r="E51" s="322">
        <v>333150</v>
      </c>
      <c r="F51" s="277">
        <v>1994</v>
      </c>
      <c r="G51" s="261">
        <v>1893</v>
      </c>
      <c r="H51" s="281">
        <v>3887</v>
      </c>
      <c r="I51" s="260">
        <v>2038</v>
      </c>
      <c r="J51" s="261">
        <v>1875</v>
      </c>
      <c r="K51" s="281">
        <v>3913</v>
      </c>
    </row>
    <row r="52" spans="1:11" x14ac:dyDescent="0.25">
      <c r="A52" s="1097"/>
      <c r="B52" s="113" t="s">
        <v>42</v>
      </c>
      <c r="C52" s="258">
        <v>153934</v>
      </c>
      <c r="D52" s="260">
        <v>149837</v>
      </c>
      <c r="E52" s="259">
        <v>303771</v>
      </c>
      <c r="F52" s="277">
        <v>1881</v>
      </c>
      <c r="G52" s="261">
        <v>1776</v>
      </c>
      <c r="H52" s="262">
        <v>3657</v>
      </c>
      <c r="I52" s="260">
        <v>1894</v>
      </c>
      <c r="J52" s="261">
        <v>1687</v>
      </c>
      <c r="K52" s="262">
        <v>3581</v>
      </c>
    </row>
    <row r="53" spans="1:11" x14ac:dyDescent="0.25">
      <c r="A53" s="1097"/>
      <c r="B53" s="332" t="s">
        <v>44</v>
      </c>
      <c r="C53" s="323">
        <v>144222</v>
      </c>
      <c r="D53" s="257">
        <v>151522</v>
      </c>
      <c r="E53" s="324">
        <v>295744</v>
      </c>
      <c r="F53" s="277">
        <v>1662</v>
      </c>
      <c r="G53" s="261">
        <v>1605</v>
      </c>
      <c r="H53" s="325">
        <v>3267</v>
      </c>
      <c r="I53" s="260">
        <v>1780</v>
      </c>
      <c r="J53" s="261">
        <v>1708</v>
      </c>
      <c r="K53" s="325">
        <v>3488</v>
      </c>
    </row>
    <row r="54" spans="1:11" ht="17" thickBot="1" x14ac:dyDescent="0.3">
      <c r="A54" s="1098"/>
      <c r="B54" s="93" t="s">
        <v>45</v>
      </c>
      <c r="C54" s="263">
        <v>148557</v>
      </c>
      <c r="D54" s="267">
        <v>154215</v>
      </c>
      <c r="E54" s="326">
        <v>302772</v>
      </c>
      <c r="F54" s="327">
        <v>1714</v>
      </c>
      <c r="G54" s="265">
        <v>1589</v>
      </c>
      <c r="H54" s="328">
        <v>3303</v>
      </c>
      <c r="I54" s="267">
        <v>1719</v>
      </c>
      <c r="J54" s="265">
        <v>1484</v>
      </c>
      <c r="K54" s="328">
        <v>3203</v>
      </c>
    </row>
    <row r="55" spans="1:11" ht="23.5" x14ac:dyDescent="0.25">
      <c r="A55" s="342" t="s">
        <v>114</v>
      </c>
    </row>
    <row r="56" spans="1:11" x14ac:dyDescent="0.25">
      <c r="A56" s="1099" t="s">
        <v>65</v>
      </c>
      <c r="B56" s="1067" t="s">
        <v>64</v>
      </c>
      <c r="C56" s="1113" t="s">
        <v>292</v>
      </c>
      <c r="D56" s="1114"/>
      <c r="E56" s="1115"/>
    </row>
    <row r="57" spans="1:11" x14ac:dyDescent="0.25">
      <c r="A57" s="1100"/>
      <c r="B57" s="1068"/>
      <c r="C57" s="118" t="s">
        <v>66</v>
      </c>
      <c r="D57" s="119" t="s">
        <v>67</v>
      </c>
      <c r="E57" s="120" t="s">
        <v>68</v>
      </c>
    </row>
    <row r="58" spans="1:11" ht="16.5" customHeight="1" x14ac:dyDescent="0.25">
      <c r="A58" s="1079" t="s">
        <v>293</v>
      </c>
      <c r="B58" s="26" t="s">
        <v>69</v>
      </c>
      <c r="C58" s="72">
        <v>135173</v>
      </c>
      <c r="D58" s="73">
        <v>143589</v>
      </c>
      <c r="E58" s="74">
        <v>278762</v>
      </c>
    </row>
    <row r="59" spans="1:11" ht="16.5" customHeight="1" x14ac:dyDescent="0.25">
      <c r="A59" s="1080"/>
      <c r="B59" s="27" t="s">
        <v>71</v>
      </c>
      <c r="C59" s="72">
        <v>7455</v>
      </c>
      <c r="D59" s="73">
        <v>7630</v>
      </c>
      <c r="E59" s="74">
        <v>15085</v>
      </c>
    </row>
    <row r="60" spans="1:11" x14ac:dyDescent="0.25">
      <c r="A60" s="856"/>
      <c r="B60" s="26" t="s">
        <v>70</v>
      </c>
      <c r="C60" s="72">
        <v>19032</v>
      </c>
      <c r="D60" s="73">
        <v>20418</v>
      </c>
      <c r="E60" s="74">
        <v>39450</v>
      </c>
    </row>
    <row r="61" spans="1:11" x14ac:dyDescent="0.25">
      <c r="A61" s="652"/>
      <c r="B61" s="26" t="s">
        <v>72</v>
      </c>
      <c r="C61" s="72">
        <v>7863</v>
      </c>
      <c r="D61" s="73">
        <v>7957</v>
      </c>
      <c r="E61" s="74">
        <v>15820</v>
      </c>
    </row>
    <row r="62" spans="1:11" x14ac:dyDescent="0.25">
      <c r="A62" s="652"/>
      <c r="B62" s="26" t="s">
        <v>73</v>
      </c>
      <c r="C62" s="72">
        <v>774</v>
      </c>
      <c r="D62" s="73">
        <v>868</v>
      </c>
      <c r="E62" s="74">
        <v>1642</v>
      </c>
    </row>
    <row r="63" spans="1:11" x14ac:dyDescent="0.25">
      <c r="A63" s="652"/>
      <c r="B63" s="28" t="s">
        <v>74</v>
      </c>
      <c r="C63" s="853">
        <v>1784</v>
      </c>
      <c r="D63" s="854">
        <v>1881</v>
      </c>
      <c r="E63" s="80">
        <v>3665</v>
      </c>
    </row>
    <row r="64" spans="1:11" x14ac:dyDescent="0.25">
      <c r="A64" s="652"/>
      <c r="B64" s="28" t="s">
        <v>75</v>
      </c>
      <c r="C64" s="853">
        <v>1274</v>
      </c>
      <c r="D64" s="854">
        <v>1407</v>
      </c>
      <c r="E64" s="80">
        <v>2681</v>
      </c>
    </row>
    <row r="65" spans="1:5" x14ac:dyDescent="0.25">
      <c r="A65" s="652"/>
      <c r="B65" s="28" t="s">
        <v>76</v>
      </c>
      <c r="C65" s="853">
        <v>2810</v>
      </c>
      <c r="D65" s="854">
        <v>2855</v>
      </c>
      <c r="E65" s="80">
        <v>5665</v>
      </c>
    </row>
    <row r="66" spans="1:5" ht="17" thickBot="1" x14ac:dyDescent="0.3">
      <c r="A66" s="653"/>
      <c r="B66" s="28" t="s">
        <v>77</v>
      </c>
      <c r="C66" s="78">
        <v>7574</v>
      </c>
      <c r="D66" s="79">
        <v>8076</v>
      </c>
      <c r="E66" s="80">
        <v>15650</v>
      </c>
    </row>
    <row r="67" spans="1:5" ht="17" thickBot="1" x14ac:dyDescent="0.3">
      <c r="A67" s="647"/>
      <c r="B67" s="676" t="s">
        <v>197</v>
      </c>
      <c r="C67" s="83">
        <f>SUM(C58:C66)</f>
        <v>183739</v>
      </c>
      <c r="D67" s="84">
        <f>SUM(D58:D66)</f>
        <v>194681</v>
      </c>
      <c r="E67" s="85">
        <f>SUM(E58:E66)</f>
        <v>378420</v>
      </c>
    </row>
    <row r="68" spans="1:5" x14ac:dyDescent="0.25">
      <c r="A68" s="1081" t="s">
        <v>116</v>
      </c>
      <c r="B68" s="548" t="s">
        <v>78</v>
      </c>
      <c r="C68" s="682">
        <v>36681</v>
      </c>
      <c r="D68" s="683">
        <v>40363</v>
      </c>
      <c r="E68" s="684">
        <v>77044</v>
      </c>
    </row>
    <row r="69" spans="1:5" ht="16.5" customHeight="1" x14ac:dyDescent="0.25">
      <c r="A69" s="1082"/>
      <c r="B69" s="29" t="s">
        <v>79</v>
      </c>
      <c r="C69" s="680">
        <v>84222</v>
      </c>
      <c r="D69" s="681">
        <v>84337</v>
      </c>
      <c r="E69" s="89">
        <v>168559</v>
      </c>
    </row>
    <row r="70" spans="1:5" x14ac:dyDescent="0.25">
      <c r="A70" s="856"/>
      <c r="B70" s="26" t="s">
        <v>80</v>
      </c>
      <c r="C70" s="72">
        <v>8655</v>
      </c>
      <c r="D70" s="73">
        <v>8668</v>
      </c>
      <c r="E70" s="74">
        <v>17323</v>
      </c>
    </row>
    <row r="71" spans="1:5" x14ac:dyDescent="0.25">
      <c r="A71" s="649"/>
      <c r="B71" s="27" t="s">
        <v>81</v>
      </c>
      <c r="C71" s="72">
        <v>19721</v>
      </c>
      <c r="D71" s="73">
        <v>20279</v>
      </c>
      <c r="E71" s="74">
        <v>40000</v>
      </c>
    </row>
    <row r="72" spans="1:5" ht="17" thickBot="1" x14ac:dyDescent="0.3">
      <c r="A72" s="649"/>
      <c r="B72" s="542" t="s">
        <v>82</v>
      </c>
      <c r="C72" s="72">
        <v>14862</v>
      </c>
      <c r="D72" s="73">
        <v>15362</v>
      </c>
      <c r="E72" s="74">
        <v>30224</v>
      </c>
    </row>
    <row r="73" spans="1:5" ht="17" thickBot="1" x14ac:dyDescent="0.3">
      <c r="A73" s="647"/>
      <c r="B73" s="676" t="s">
        <v>198</v>
      </c>
      <c r="C73" s="83">
        <f>SUM(C68:C72)</f>
        <v>164141</v>
      </c>
      <c r="D73" s="84">
        <f>SUM(D68:D72)</f>
        <v>169009</v>
      </c>
      <c r="E73" s="85">
        <f>SUM(E68:E72)</f>
        <v>333150</v>
      </c>
    </row>
    <row r="74" spans="1:5" x14ac:dyDescent="0.25">
      <c r="A74" s="1081" t="s">
        <v>117</v>
      </c>
      <c r="B74" s="685" t="s">
        <v>83</v>
      </c>
      <c r="C74" s="680">
        <v>81540</v>
      </c>
      <c r="D74" s="680">
        <v>78804</v>
      </c>
      <c r="E74" s="855">
        <v>160344</v>
      </c>
    </row>
    <row r="75" spans="1:5" ht="16.5" customHeight="1" x14ac:dyDescent="0.25">
      <c r="A75" s="1082"/>
      <c r="B75" s="30" t="s">
        <v>84</v>
      </c>
      <c r="C75" s="680">
        <v>31092</v>
      </c>
      <c r="D75" s="681">
        <v>31190</v>
      </c>
      <c r="E75" s="89">
        <v>62282</v>
      </c>
    </row>
    <row r="76" spans="1:5" x14ac:dyDescent="0.25">
      <c r="A76" s="856"/>
      <c r="B76" s="27" t="s">
        <v>85</v>
      </c>
      <c r="C76" s="72">
        <v>5964</v>
      </c>
      <c r="D76" s="73">
        <v>5983</v>
      </c>
      <c r="E76" s="74">
        <v>11947</v>
      </c>
    </row>
    <row r="77" spans="1:5" x14ac:dyDescent="0.25">
      <c r="A77" s="649"/>
      <c r="B77" s="27" t="s">
        <v>86</v>
      </c>
      <c r="C77" s="72">
        <v>4593</v>
      </c>
      <c r="D77" s="73">
        <v>4588</v>
      </c>
      <c r="E77" s="74">
        <v>9181</v>
      </c>
    </row>
    <row r="78" spans="1:5" x14ac:dyDescent="0.25">
      <c r="A78" s="649"/>
      <c r="B78" s="26" t="s">
        <v>87</v>
      </c>
      <c r="C78" s="72">
        <v>4639</v>
      </c>
      <c r="D78" s="73">
        <v>4523</v>
      </c>
      <c r="E78" s="74">
        <v>9162</v>
      </c>
    </row>
    <row r="79" spans="1:5" x14ac:dyDescent="0.25">
      <c r="A79" s="649"/>
      <c r="B79" s="26" t="s">
        <v>88</v>
      </c>
      <c r="C79" s="72">
        <v>15226</v>
      </c>
      <c r="D79" s="73">
        <v>13918</v>
      </c>
      <c r="E79" s="74">
        <v>29144</v>
      </c>
    </row>
    <row r="80" spans="1:5" ht="17" thickBot="1" x14ac:dyDescent="0.3">
      <c r="A80" s="649"/>
      <c r="B80" s="26" t="s">
        <v>89</v>
      </c>
      <c r="C80" s="72">
        <v>10880</v>
      </c>
      <c r="D80" s="73">
        <v>10831</v>
      </c>
      <c r="E80" s="74">
        <v>21711</v>
      </c>
    </row>
    <row r="81" spans="1:5" ht="17" thickBot="1" x14ac:dyDescent="0.3">
      <c r="B81" s="647" t="s">
        <v>161</v>
      </c>
      <c r="C81" s="83">
        <f>SUM(C74:C80)</f>
        <v>153934</v>
      </c>
      <c r="D81" s="84">
        <f>SUM(D74:D80)</f>
        <v>149837</v>
      </c>
      <c r="E81" s="85">
        <f>SUM(E74:E80)</f>
        <v>303771</v>
      </c>
    </row>
    <row r="82" spans="1:5" ht="16.5" customHeight="1" x14ac:dyDescent="0.25">
      <c r="A82" s="1083" t="s">
        <v>118</v>
      </c>
      <c r="B82" s="29" t="s">
        <v>90</v>
      </c>
      <c r="C82" s="87">
        <v>116346</v>
      </c>
      <c r="D82" s="88">
        <v>122417</v>
      </c>
      <c r="E82" s="89">
        <v>238763</v>
      </c>
    </row>
    <row r="83" spans="1:5" x14ac:dyDescent="0.25">
      <c r="A83" s="1080"/>
      <c r="B83" s="27" t="s">
        <v>91</v>
      </c>
      <c r="C83" s="72">
        <v>26615</v>
      </c>
      <c r="D83" s="73">
        <v>27808</v>
      </c>
      <c r="E83" s="74">
        <v>54423</v>
      </c>
    </row>
    <row r="84" spans="1:5" x14ac:dyDescent="0.25">
      <c r="A84" s="649"/>
      <c r="B84" s="26" t="s">
        <v>92</v>
      </c>
      <c r="C84" s="72">
        <v>496</v>
      </c>
      <c r="D84" s="73">
        <v>475</v>
      </c>
      <c r="E84" s="74">
        <v>971</v>
      </c>
    </row>
    <row r="85" spans="1:5" ht="17" thickBot="1" x14ac:dyDescent="0.3">
      <c r="A85" s="650"/>
      <c r="B85" s="28" t="s">
        <v>93</v>
      </c>
      <c r="C85" s="78">
        <v>765</v>
      </c>
      <c r="D85" s="79">
        <v>822</v>
      </c>
      <c r="E85" s="80">
        <v>1587</v>
      </c>
    </row>
    <row r="86" spans="1:5" ht="17" thickBot="1" x14ac:dyDescent="0.3">
      <c r="B86" s="647" t="s">
        <v>163</v>
      </c>
      <c r="C86" s="83">
        <f>SUM(C82:C85)</f>
        <v>144222</v>
      </c>
      <c r="D86" s="84">
        <f t="shared" ref="D86:E86" si="0">SUM(D82:D85)</f>
        <v>151522</v>
      </c>
      <c r="E86" s="85">
        <f t="shared" si="0"/>
        <v>295744</v>
      </c>
    </row>
    <row r="87" spans="1:5" ht="16.5" customHeight="1" x14ac:dyDescent="0.25">
      <c r="A87" s="1083" t="s">
        <v>119</v>
      </c>
      <c r="B87" s="29" t="s">
        <v>94</v>
      </c>
      <c r="C87" s="87">
        <v>34975</v>
      </c>
      <c r="D87" s="88">
        <v>36455</v>
      </c>
      <c r="E87" s="74">
        <v>71430</v>
      </c>
    </row>
    <row r="88" spans="1:5" ht="16.5" customHeight="1" x14ac:dyDescent="0.25">
      <c r="A88" s="1080"/>
      <c r="B88" s="551" t="s">
        <v>95</v>
      </c>
      <c r="C88" s="680">
        <v>23562</v>
      </c>
      <c r="D88" s="681">
        <v>25047</v>
      </c>
      <c r="E88" s="74">
        <v>48609</v>
      </c>
    </row>
    <row r="89" spans="1:5" x14ac:dyDescent="0.25">
      <c r="A89" s="649"/>
      <c r="B89" s="27" t="s">
        <v>96</v>
      </c>
      <c r="C89" s="72">
        <v>19683</v>
      </c>
      <c r="D89" s="73">
        <v>20259</v>
      </c>
      <c r="E89" s="74">
        <v>39942</v>
      </c>
    </row>
    <row r="90" spans="1:5" x14ac:dyDescent="0.25">
      <c r="A90" s="649"/>
      <c r="B90" s="27" t="s">
        <v>97</v>
      </c>
      <c r="C90" s="72">
        <v>23761</v>
      </c>
      <c r="D90" s="73">
        <v>24721</v>
      </c>
      <c r="E90" s="74">
        <v>48482</v>
      </c>
    </row>
    <row r="91" spans="1:5" x14ac:dyDescent="0.25">
      <c r="A91" s="649"/>
      <c r="B91" s="27" t="s">
        <v>98</v>
      </c>
      <c r="C91" s="72">
        <v>6208</v>
      </c>
      <c r="D91" s="73">
        <v>6009</v>
      </c>
      <c r="E91" s="74">
        <v>12217</v>
      </c>
    </row>
    <row r="92" spans="1:5" x14ac:dyDescent="0.25">
      <c r="A92" s="649"/>
      <c r="B92" s="27" t="s">
        <v>99</v>
      </c>
      <c r="C92" s="72">
        <v>8792</v>
      </c>
      <c r="D92" s="73">
        <v>9055</v>
      </c>
      <c r="E92" s="74">
        <v>17847</v>
      </c>
    </row>
    <row r="93" spans="1:5" x14ac:dyDescent="0.25">
      <c r="A93" s="649"/>
      <c r="B93" s="27" t="s">
        <v>100</v>
      </c>
      <c r="C93" s="72">
        <v>3066</v>
      </c>
      <c r="D93" s="73">
        <v>3174</v>
      </c>
      <c r="E93" s="74">
        <v>6240</v>
      </c>
    </row>
    <row r="94" spans="1:5" x14ac:dyDescent="0.25">
      <c r="A94" s="649"/>
      <c r="B94" s="27" t="s">
        <v>101</v>
      </c>
      <c r="C94" s="72">
        <v>728</v>
      </c>
      <c r="D94" s="73">
        <v>833</v>
      </c>
      <c r="E94" s="74">
        <v>1561</v>
      </c>
    </row>
    <row r="95" spans="1:5" x14ac:dyDescent="0.25">
      <c r="A95" s="649"/>
      <c r="B95" s="27" t="s">
        <v>102</v>
      </c>
      <c r="C95" s="72">
        <v>5359</v>
      </c>
      <c r="D95" s="73">
        <v>5599</v>
      </c>
      <c r="E95" s="74">
        <v>10958</v>
      </c>
    </row>
    <row r="96" spans="1:5" x14ac:dyDescent="0.25">
      <c r="A96" s="649"/>
      <c r="B96" s="27" t="s">
        <v>103</v>
      </c>
      <c r="C96" s="72">
        <v>6446</v>
      </c>
      <c r="D96" s="73">
        <v>6824</v>
      </c>
      <c r="E96" s="74">
        <v>13270</v>
      </c>
    </row>
    <row r="97" spans="1:11" x14ac:dyDescent="0.25">
      <c r="A97" s="649"/>
      <c r="B97" s="27" t="s">
        <v>104</v>
      </c>
      <c r="C97" s="72">
        <v>2328</v>
      </c>
      <c r="D97" s="73">
        <v>2373</v>
      </c>
      <c r="E97" s="74">
        <v>4701</v>
      </c>
    </row>
    <row r="98" spans="1:11" x14ac:dyDescent="0.25">
      <c r="A98" s="649"/>
      <c r="B98" s="27" t="s">
        <v>105</v>
      </c>
      <c r="C98" s="72">
        <v>3996</v>
      </c>
      <c r="D98" s="73">
        <v>4010</v>
      </c>
      <c r="E98" s="74">
        <v>8006</v>
      </c>
    </row>
    <row r="99" spans="1:11" x14ac:dyDescent="0.25">
      <c r="A99" s="649"/>
      <c r="B99" s="27" t="s">
        <v>106</v>
      </c>
      <c r="C99" s="72">
        <v>2651</v>
      </c>
      <c r="D99" s="73">
        <v>2601</v>
      </c>
      <c r="E99" s="74">
        <v>5252</v>
      </c>
    </row>
    <row r="100" spans="1:11" x14ac:dyDescent="0.25">
      <c r="A100" s="649"/>
      <c r="B100" s="27" t="s">
        <v>107</v>
      </c>
      <c r="C100" s="72">
        <v>1433</v>
      </c>
      <c r="D100" s="73">
        <v>1495</v>
      </c>
      <c r="E100" s="74">
        <v>2928</v>
      </c>
    </row>
    <row r="101" spans="1:11" ht="17" thickBot="1" x14ac:dyDescent="0.3">
      <c r="A101" s="652"/>
      <c r="B101" s="27" t="s">
        <v>108</v>
      </c>
      <c r="C101" s="72">
        <v>5569</v>
      </c>
      <c r="D101" s="73">
        <v>5760</v>
      </c>
      <c r="E101" s="74">
        <v>11329</v>
      </c>
    </row>
    <row r="102" spans="1:11" ht="17" thickBot="1" x14ac:dyDescent="0.3">
      <c r="B102" s="675" t="s">
        <v>165</v>
      </c>
      <c r="C102" s="83">
        <f>SUM(C87:C101)</f>
        <v>148557</v>
      </c>
      <c r="D102" s="84">
        <f>SUM(D87:D101)</f>
        <v>154215</v>
      </c>
      <c r="E102" s="85">
        <f>SUM(E87:E101)</f>
        <v>302772</v>
      </c>
    </row>
    <row r="103" spans="1:11" ht="17" thickBot="1" x14ac:dyDescent="0.3">
      <c r="A103" s="1087" t="s">
        <v>109</v>
      </c>
      <c r="B103" s="1088"/>
      <c r="C103" s="92">
        <f>SUM(C67,C73,C81,C86,C102)</f>
        <v>794593</v>
      </c>
      <c r="D103" s="84">
        <f>SUM(D67,D73,D81,D86,D102)</f>
        <v>819264</v>
      </c>
      <c r="E103" s="86">
        <f>SUM(E67,E73,E81,E86,E102)</f>
        <v>1613857</v>
      </c>
    </row>
    <row r="104" spans="1:11" ht="24" thickBot="1" x14ac:dyDescent="0.3">
      <c r="A104" s="341" t="s">
        <v>111</v>
      </c>
    </row>
    <row r="105" spans="1:11" x14ac:dyDescent="0.25">
      <c r="A105" s="1089" t="s">
        <v>0</v>
      </c>
      <c r="B105" s="1090"/>
      <c r="C105" s="1104">
        <v>44733</v>
      </c>
      <c r="D105" s="1105"/>
      <c r="E105" s="1105"/>
      <c r="F105" s="1105"/>
      <c r="G105" s="1105"/>
      <c r="H105" s="1105"/>
      <c r="I105" s="1105"/>
      <c r="J105" s="1105"/>
      <c r="K105" s="1106"/>
    </row>
    <row r="106" spans="1:11" x14ac:dyDescent="0.25">
      <c r="A106" s="1091"/>
      <c r="B106" s="1092"/>
      <c r="C106" s="1107" t="s">
        <v>1</v>
      </c>
      <c r="D106" s="1108" t="s">
        <v>2</v>
      </c>
      <c r="E106" s="1116" t="s">
        <v>3</v>
      </c>
      <c r="F106" s="1101" t="s">
        <v>134</v>
      </c>
      <c r="G106" s="1102"/>
      <c r="H106" s="1103"/>
      <c r="I106" s="1110" t="s">
        <v>135</v>
      </c>
      <c r="J106" s="1111"/>
      <c r="K106" s="1112"/>
    </row>
    <row r="107" spans="1:11" ht="17" thickBot="1" x14ac:dyDescent="0.3">
      <c r="A107" s="1093"/>
      <c r="B107" s="1094"/>
      <c r="C107" s="1093"/>
      <c r="D107" s="1109"/>
      <c r="E107" s="1094"/>
      <c r="F107" s="333" t="s">
        <v>136</v>
      </c>
      <c r="G107" s="329" t="s">
        <v>137</v>
      </c>
      <c r="H107" s="225" t="s">
        <v>138</v>
      </c>
      <c r="I107" s="181" t="s">
        <v>136</v>
      </c>
      <c r="J107" s="329" t="s">
        <v>137</v>
      </c>
      <c r="K107" s="330" t="s">
        <v>138</v>
      </c>
    </row>
    <row r="108" spans="1:11" x14ac:dyDescent="0.25">
      <c r="A108" s="1084" t="s">
        <v>57</v>
      </c>
      <c r="B108" s="94" t="s">
        <v>6</v>
      </c>
      <c r="C108" s="48">
        <v>1</v>
      </c>
      <c r="D108" s="152">
        <v>4</v>
      </c>
      <c r="E108" s="178">
        <v>5</v>
      </c>
      <c r="F108" s="182">
        <v>0</v>
      </c>
      <c r="G108" s="156">
        <v>0</v>
      </c>
      <c r="H108" s="226">
        <v>0</v>
      </c>
      <c r="I108" s="148">
        <v>0</v>
      </c>
      <c r="J108" s="156">
        <v>0</v>
      </c>
      <c r="K108" s="173">
        <v>0</v>
      </c>
    </row>
    <row r="109" spans="1:11" x14ac:dyDescent="0.25">
      <c r="A109" s="1085"/>
      <c r="B109" s="94" t="s">
        <v>7</v>
      </c>
      <c r="C109" s="48">
        <v>3</v>
      </c>
      <c r="D109" s="49">
        <v>6</v>
      </c>
      <c r="E109" s="178">
        <v>9</v>
      </c>
      <c r="F109" s="60">
        <v>0</v>
      </c>
      <c r="G109" s="153">
        <v>0</v>
      </c>
      <c r="H109" s="227">
        <v>0</v>
      </c>
      <c r="I109" s="70">
        <v>0</v>
      </c>
      <c r="J109" s="153">
        <v>0</v>
      </c>
      <c r="K109" s="174">
        <v>0</v>
      </c>
    </row>
    <row r="110" spans="1:11" ht="17" thickBot="1" x14ac:dyDescent="0.3">
      <c r="A110" s="1086"/>
      <c r="B110" s="95" t="s">
        <v>5</v>
      </c>
      <c r="C110" s="50">
        <v>4</v>
      </c>
      <c r="D110" s="51">
        <v>10</v>
      </c>
      <c r="E110" s="168">
        <v>14</v>
      </c>
      <c r="F110" s="183">
        <v>0</v>
      </c>
      <c r="G110" s="154">
        <v>0</v>
      </c>
      <c r="H110" s="228">
        <v>0</v>
      </c>
      <c r="I110" s="71">
        <v>0</v>
      </c>
      <c r="J110" s="154">
        <v>0</v>
      </c>
      <c r="K110" s="176">
        <v>0</v>
      </c>
    </row>
    <row r="111" spans="1:11" x14ac:dyDescent="0.25">
      <c r="A111" s="1085" t="s">
        <v>112</v>
      </c>
      <c r="B111" s="94" t="s">
        <v>46</v>
      </c>
      <c r="C111" s="48">
        <v>0</v>
      </c>
      <c r="D111" s="49">
        <v>0</v>
      </c>
      <c r="E111" s="178">
        <v>0</v>
      </c>
      <c r="F111" s="60">
        <v>0</v>
      </c>
      <c r="G111" s="153">
        <v>0</v>
      </c>
      <c r="H111" s="227">
        <v>0</v>
      </c>
      <c r="I111" s="70">
        <v>0</v>
      </c>
      <c r="J111" s="153">
        <v>0</v>
      </c>
      <c r="K111" s="174">
        <v>0</v>
      </c>
    </row>
    <row r="112" spans="1:11" x14ac:dyDescent="0.25">
      <c r="A112" s="1085"/>
      <c r="B112" s="94" t="s">
        <v>47</v>
      </c>
      <c r="C112" s="48">
        <v>0</v>
      </c>
      <c r="D112" s="49">
        <v>1</v>
      </c>
      <c r="E112" s="178">
        <v>1</v>
      </c>
      <c r="F112" s="60">
        <v>0</v>
      </c>
      <c r="G112" s="153">
        <v>0</v>
      </c>
      <c r="H112" s="227">
        <v>0</v>
      </c>
      <c r="I112" s="70">
        <v>0</v>
      </c>
      <c r="J112" s="153">
        <v>0</v>
      </c>
      <c r="K112" s="174">
        <v>0</v>
      </c>
    </row>
    <row r="113" spans="1:11" ht="17" thickBot="1" x14ac:dyDescent="0.3">
      <c r="A113" s="1086"/>
      <c r="B113" s="95" t="s">
        <v>5</v>
      </c>
      <c r="C113" s="50">
        <v>0</v>
      </c>
      <c r="D113" s="51">
        <v>1</v>
      </c>
      <c r="E113" s="168">
        <v>1</v>
      </c>
      <c r="F113" s="183">
        <v>0</v>
      </c>
      <c r="G113" s="154">
        <v>0</v>
      </c>
      <c r="H113" s="228">
        <v>0</v>
      </c>
      <c r="I113" s="71">
        <v>0</v>
      </c>
      <c r="J113" s="154">
        <v>0</v>
      </c>
      <c r="K113" s="176">
        <v>0</v>
      </c>
    </row>
    <row r="114" spans="1:11" x14ac:dyDescent="0.25">
      <c r="A114" s="1084" t="s">
        <v>59</v>
      </c>
      <c r="B114" s="94" t="s">
        <v>8</v>
      </c>
      <c r="C114" s="48">
        <v>5</v>
      </c>
      <c r="D114" s="49">
        <v>7</v>
      </c>
      <c r="E114" s="178">
        <v>12</v>
      </c>
      <c r="F114" s="60">
        <v>0</v>
      </c>
      <c r="G114" s="153">
        <v>0</v>
      </c>
      <c r="H114" s="227">
        <v>0</v>
      </c>
      <c r="I114" s="70">
        <v>0</v>
      </c>
      <c r="J114" s="153">
        <v>0</v>
      </c>
      <c r="K114" s="174">
        <v>0</v>
      </c>
    </row>
    <row r="115" spans="1:11" x14ac:dyDescent="0.25">
      <c r="A115" s="1085"/>
      <c r="B115" s="94" t="s">
        <v>9</v>
      </c>
      <c r="C115" s="48">
        <v>1</v>
      </c>
      <c r="D115" s="49">
        <v>2</v>
      </c>
      <c r="E115" s="178">
        <v>3</v>
      </c>
      <c r="F115" s="60">
        <v>0</v>
      </c>
      <c r="G115" s="153">
        <v>0</v>
      </c>
      <c r="H115" s="227">
        <v>0</v>
      </c>
      <c r="I115" s="70">
        <v>0</v>
      </c>
      <c r="J115" s="153">
        <v>0</v>
      </c>
      <c r="K115" s="174">
        <v>0</v>
      </c>
    </row>
    <row r="116" spans="1:11" x14ac:dyDescent="0.25">
      <c r="A116" s="1085"/>
      <c r="B116" s="94" t="s">
        <v>10</v>
      </c>
      <c r="C116" s="48">
        <v>2</v>
      </c>
      <c r="D116" s="49">
        <v>4</v>
      </c>
      <c r="E116" s="178">
        <v>6</v>
      </c>
      <c r="F116" s="60">
        <v>0</v>
      </c>
      <c r="G116" s="153">
        <v>0</v>
      </c>
      <c r="H116" s="227">
        <v>0</v>
      </c>
      <c r="I116" s="70">
        <v>0</v>
      </c>
      <c r="J116" s="153">
        <v>0</v>
      </c>
      <c r="K116" s="174">
        <v>0</v>
      </c>
    </row>
    <row r="117" spans="1:11" ht="17" thickBot="1" x14ac:dyDescent="0.3">
      <c r="A117" s="1086"/>
      <c r="B117" s="95" t="s">
        <v>5</v>
      </c>
      <c r="C117" s="50">
        <v>8</v>
      </c>
      <c r="D117" s="51">
        <v>13</v>
      </c>
      <c r="E117" s="168">
        <v>21</v>
      </c>
      <c r="F117" s="183">
        <v>0</v>
      </c>
      <c r="G117" s="154">
        <v>0</v>
      </c>
      <c r="H117" s="228">
        <v>0</v>
      </c>
      <c r="I117" s="71">
        <v>0</v>
      </c>
      <c r="J117" s="154">
        <v>0</v>
      </c>
      <c r="K117" s="176">
        <v>0</v>
      </c>
    </row>
    <row r="118" spans="1:11" x14ac:dyDescent="0.25">
      <c r="A118" s="1084" t="s">
        <v>60</v>
      </c>
      <c r="B118" s="96" t="s">
        <v>11</v>
      </c>
      <c r="C118" s="52">
        <v>9</v>
      </c>
      <c r="D118" s="53">
        <v>8</v>
      </c>
      <c r="E118" s="179">
        <v>17</v>
      </c>
      <c r="F118" s="184">
        <v>0</v>
      </c>
      <c r="G118" s="177">
        <v>0</v>
      </c>
      <c r="H118" s="229">
        <v>0</v>
      </c>
      <c r="I118" s="167">
        <v>0</v>
      </c>
      <c r="J118" s="177">
        <v>0</v>
      </c>
      <c r="K118" s="185">
        <v>0</v>
      </c>
    </row>
    <row r="119" spans="1:11" x14ac:dyDescent="0.25">
      <c r="A119" s="1085"/>
      <c r="B119" s="94" t="s">
        <v>12</v>
      </c>
      <c r="C119" s="48">
        <v>3</v>
      </c>
      <c r="D119" s="49">
        <v>4</v>
      </c>
      <c r="E119" s="178">
        <v>7</v>
      </c>
      <c r="F119" s="60">
        <v>0</v>
      </c>
      <c r="G119" s="153">
        <v>0</v>
      </c>
      <c r="H119" s="227">
        <v>0</v>
      </c>
      <c r="I119" s="70">
        <v>0</v>
      </c>
      <c r="J119" s="153">
        <v>0</v>
      </c>
      <c r="K119" s="174">
        <v>0</v>
      </c>
    </row>
    <row r="120" spans="1:11" x14ac:dyDescent="0.25">
      <c r="A120" s="1085"/>
      <c r="B120" s="94" t="s">
        <v>13</v>
      </c>
      <c r="C120" s="48">
        <v>2</v>
      </c>
      <c r="D120" s="49">
        <v>4</v>
      </c>
      <c r="E120" s="178">
        <v>6</v>
      </c>
      <c r="F120" s="60">
        <v>0</v>
      </c>
      <c r="G120" s="153">
        <v>0</v>
      </c>
      <c r="H120" s="227">
        <v>0</v>
      </c>
      <c r="I120" s="70">
        <v>0</v>
      </c>
      <c r="J120" s="153">
        <v>0</v>
      </c>
      <c r="K120" s="174">
        <v>0</v>
      </c>
    </row>
    <row r="121" spans="1:11" x14ac:dyDescent="0.25">
      <c r="A121" s="1085"/>
      <c r="B121" s="94" t="s">
        <v>14</v>
      </c>
      <c r="C121" s="48">
        <v>1</v>
      </c>
      <c r="D121" s="49">
        <v>6</v>
      </c>
      <c r="E121" s="178">
        <v>7</v>
      </c>
      <c r="F121" s="60">
        <v>0</v>
      </c>
      <c r="G121" s="153">
        <v>0</v>
      </c>
      <c r="H121" s="227">
        <v>0</v>
      </c>
      <c r="I121" s="70">
        <v>0</v>
      </c>
      <c r="J121" s="153">
        <v>0</v>
      </c>
      <c r="K121" s="174">
        <v>0</v>
      </c>
    </row>
    <row r="122" spans="1:11" x14ac:dyDescent="0.25">
      <c r="A122" s="1085"/>
      <c r="B122" s="94" t="s">
        <v>15</v>
      </c>
      <c r="C122" s="48">
        <v>0</v>
      </c>
      <c r="D122" s="49">
        <v>0</v>
      </c>
      <c r="E122" s="178">
        <v>0</v>
      </c>
      <c r="F122" s="60">
        <v>0</v>
      </c>
      <c r="G122" s="153">
        <v>0</v>
      </c>
      <c r="H122" s="227">
        <v>0</v>
      </c>
      <c r="I122" s="70">
        <v>0</v>
      </c>
      <c r="J122" s="153">
        <v>0</v>
      </c>
      <c r="K122" s="174">
        <v>0</v>
      </c>
    </row>
    <row r="123" spans="1:11" x14ac:dyDescent="0.25">
      <c r="A123" s="1085"/>
      <c r="B123" s="97" t="s">
        <v>58</v>
      </c>
      <c r="C123" s="54">
        <v>3</v>
      </c>
      <c r="D123" s="55">
        <v>6</v>
      </c>
      <c r="E123" s="178">
        <v>9</v>
      </c>
      <c r="F123" s="186">
        <v>0</v>
      </c>
      <c r="G123" s="159">
        <v>0</v>
      </c>
      <c r="H123" s="230">
        <v>0</v>
      </c>
      <c r="I123" s="151">
        <v>0</v>
      </c>
      <c r="J123" s="159">
        <v>0</v>
      </c>
      <c r="K123" s="174">
        <v>0</v>
      </c>
    </row>
    <row r="124" spans="1:11" ht="17" thickBot="1" x14ac:dyDescent="0.3">
      <c r="A124" s="1086"/>
      <c r="B124" s="95" t="s">
        <v>5</v>
      </c>
      <c r="C124" s="50">
        <v>18</v>
      </c>
      <c r="D124" s="51">
        <v>28</v>
      </c>
      <c r="E124" s="168">
        <v>46</v>
      </c>
      <c r="F124" s="183">
        <v>0</v>
      </c>
      <c r="G124" s="154">
        <v>0</v>
      </c>
      <c r="H124" s="228">
        <v>0</v>
      </c>
      <c r="I124" s="71">
        <v>0</v>
      </c>
      <c r="J124" s="154">
        <v>0</v>
      </c>
      <c r="K124" s="176">
        <v>0</v>
      </c>
    </row>
    <row r="125" spans="1:11" x14ac:dyDescent="0.25">
      <c r="A125" s="1084" t="s">
        <v>61</v>
      </c>
      <c r="B125" s="94" t="s">
        <v>16</v>
      </c>
      <c r="C125" s="48">
        <v>0</v>
      </c>
      <c r="D125" s="49">
        <v>1</v>
      </c>
      <c r="E125" s="178">
        <v>1</v>
      </c>
      <c r="F125" s="60">
        <v>0</v>
      </c>
      <c r="G125" s="153">
        <v>0</v>
      </c>
      <c r="H125" s="227">
        <v>0</v>
      </c>
      <c r="I125" s="70">
        <v>0</v>
      </c>
      <c r="J125" s="153">
        <v>0</v>
      </c>
      <c r="K125" s="174">
        <v>0</v>
      </c>
    </row>
    <row r="126" spans="1:11" x14ac:dyDescent="0.25">
      <c r="A126" s="1085"/>
      <c r="B126" s="94" t="s">
        <v>17</v>
      </c>
      <c r="C126" s="48">
        <v>0</v>
      </c>
      <c r="D126" s="49">
        <v>2</v>
      </c>
      <c r="E126" s="178">
        <v>2</v>
      </c>
      <c r="F126" s="60">
        <v>0</v>
      </c>
      <c r="G126" s="153">
        <v>0</v>
      </c>
      <c r="H126" s="227">
        <v>0</v>
      </c>
      <c r="I126" s="70">
        <v>0</v>
      </c>
      <c r="J126" s="153">
        <v>0</v>
      </c>
      <c r="K126" s="174">
        <v>0</v>
      </c>
    </row>
    <row r="127" spans="1:11" x14ac:dyDescent="0.25">
      <c r="A127" s="1085"/>
      <c r="B127" s="94" t="s">
        <v>18</v>
      </c>
      <c r="C127" s="48">
        <v>2</v>
      </c>
      <c r="D127" s="49">
        <v>3</v>
      </c>
      <c r="E127" s="178">
        <v>5</v>
      </c>
      <c r="F127" s="60">
        <v>0</v>
      </c>
      <c r="G127" s="153">
        <v>0</v>
      </c>
      <c r="H127" s="227">
        <v>0</v>
      </c>
      <c r="I127" s="70">
        <v>0</v>
      </c>
      <c r="J127" s="153">
        <v>0</v>
      </c>
      <c r="K127" s="174">
        <v>0</v>
      </c>
    </row>
    <row r="128" spans="1:11" x14ac:dyDescent="0.25">
      <c r="A128" s="1085"/>
      <c r="B128" s="114" t="s">
        <v>54</v>
      </c>
      <c r="C128" s="48">
        <v>7</v>
      </c>
      <c r="D128" s="49">
        <v>14</v>
      </c>
      <c r="E128" s="178">
        <v>21</v>
      </c>
      <c r="F128" s="60">
        <v>0</v>
      </c>
      <c r="G128" s="153">
        <v>0</v>
      </c>
      <c r="H128" s="227">
        <v>0</v>
      </c>
      <c r="I128" s="70">
        <v>0</v>
      </c>
      <c r="J128" s="153">
        <v>0</v>
      </c>
      <c r="K128" s="174">
        <v>0</v>
      </c>
    </row>
    <row r="129" spans="1:11" ht="17" thickBot="1" x14ac:dyDescent="0.3">
      <c r="A129" s="1086"/>
      <c r="B129" s="95" t="s">
        <v>5</v>
      </c>
      <c r="C129" s="50">
        <v>9</v>
      </c>
      <c r="D129" s="51">
        <v>20</v>
      </c>
      <c r="E129" s="168">
        <v>29</v>
      </c>
      <c r="F129" s="183">
        <v>0</v>
      </c>
      <c r="G129" s="154">
        <v>0</v>
      </c>
      <c r="H129" s="228">
        <v>0</v>
      </c>
      <c r="I129" s="71">
        <v>0</v>
      </c>
      <c r="J129" s="154">
        <v>0</v>
      </c>
      <c r="K129" s="176">
        <v>0</v>
      </c>
    </row>
    <row r="130" spans="1:11" x14ac:dyDescent="0.25">
      <c r="A130" s="1084" t="s">
        <v>56</v>
      </c>
      <c r="B130" s="94" t="s">
        <v>19</v>
      </c>
      <c r="C130" s="48">
        <v>10</v>
      </c>
      <c r="D130" s="49">
        <v>10</v>
      </c>
      <c r="E130" s="178">
        <v>20</v>
      </c>
      <c r="F130" s="60">
        <v>0</v>
      </c>
      <c r="G130" s="153">
        <v>0</v>
      </c>
      <c r="H130" s="227">
        <v>0</v>
      </c>
      <c r="I130" s="70">
        <v>0</v>
      </c>
      <c r="J130" s="153">
        <v>0</v>
      </c>
      <c r="K130" s="174">
        <v>0</v>
      </c>
    </row>
    <row r="131" spans="1:11" ht="17" thickBot="1" x14ac:dyDescent="0.3">
      <c r="A131" s="1086"/>
      <c r="B131" s="95" t="s">
        <v>5</v>
      </c>
      <c r="C131" s="50">
        <v>10</v>
      </c>
      <c r="D131" s="51">
        <v>10</v>
      </c>
      <c r="E131" s="168">
        <v>20</v>
      </c>
      <c r="F131" s="183">
        <v>0</v>
      </c>
      <c r="G131" s="154">
        <v>0</v>
      </c>
      <c r="H131" s="228">
        <v>0</v>
      </c>
      <c r="I131" s="71">
        <v>0</v>
      </c>
      <c r="J131" s="154">
        <v>0</v>
      </c>
      <c r="K131" s="176">
        <v>0</v>
      </c>
    </row>
    <row r="132" spans="1:11" x14ac:dyDescent="0.25">
      <c r="A132" s="1084" t="s">
        <v>62</v>
      </c>
      <c r="B132" s="96" t="s">
        <v>20</v>
      </c>
      <c r="C132" s="52">
        <v>3</v>
      </c>
      <c r="D132" s="53">
        <v>6</v>
      </c>
      <c r="E132" s="179">
        <v>9</v>
      </c>
      <c r="F132" s="184">
        <v>0</v>
      </c>
      <c r="G132" s="177">
        <v>0</v>
      </c>
      <c r="H132" s="229">
        <v>0</v>
      </c>
      <c r="I132" s="167">
        <v>0</v>
      </c>
      <c r="J132" s="177">
        <v>0</v>
      </c>
      <c r="K132" s="185">
        <v>0</v>
      </c>
    </row>
    <row r="133" spans="1:11" x14ac:dyDescent="0.25">
      <c r="A133" s="1085"/>
      <c r="B133" s="94" t="s">
        <v>21</v>
      </c>
      <c r="C133" s="48">
        <v>0</v>
      </c>
      <c r="D133" s="49">
        <v>2</v>
      </c>
      <c r="E133" s="178">
        <v>2</v>
      </c>
      <c r="F133" s="60">
        <v>0</v>
      </c>
      <c r="G133" s="153">
        <v>0</v>
      </c>
      <c r="H133" s="227">
        <v>0</v>
      </c>
      <c r="I133" s="70">
        <v>0</v>
      </c>
      <c r="J133" s="153">
        <v>0</v>
      </c>
      <c r="K133" s="174">
        <v>0</v>
      </c>
    </row>
    <row r="134" spans="1:11" x14ac:dyDescent="0.25">
      <c r="A134" s="1085"/>
      <c r="B134" s="94" t="s">
        <v>22</v>
      </c>
      <c r="C134" s="48">
        <v>5</v>
      </c>
      <c r="D134" s="49">
        <v>1</v>
      </c>
      <c r="E134" s="178">
        <v>6</v>
      </c>
      <c r="F134" s="60">
        <v>0</v>
      </c>
      <c r="G134" s="153">
        <v>0</v>
      </c>
      <c r="H134" s="227">
        <v>0</v>
      </c>
      <c r="I134" s="70">
        <v>0</v>
      </c>
      <c r="J134" s="153">
        <v>0</v>
      </c>
      <c r="K134" s="174">
        <v>0</v>
      </c>
    </row>
    <row r="135" spans="1:11" x14ac:dyDescent="0.25">
      <c r="A135" s="1085"/>
      <c r="B135" s="94" t="s">
        <v>23</v>
      </c>
      <c r="C135" s="48">
        <v>18</v>
      </c>
      <c r="D135" s="49">
        <v>20</v>
      </c>
      <c r="E135" s="178">
        <v>38</v>
      </c>
      <c r="F135" s="60">
        <v>0</v>
      </c>
      <c r="G135" s="153">
        <v>0</v>
      </c>
      <c r="H135" s="227">
        <v>0</v>
      </c>
      <c r="I135" s="70">
        <v>0</v>
      </c>
      <c r="J135" s="153">
        <v>0</v>
      </c>
      <c r="K135" s="174">
        <v>0</v>
      </c>
    </row>
    <row r="136" spans="1:11" x14ac:dyDescent="0.25">
      <c r="A136" s="1085"/>
      <c r="B136" s="94" t="s">
        <v>24</v>
      </c>
      <c r="C136" s="48">
        <v>5</v>
      </c>
      <c r="D136" s="49">
        <v>5</v>
      </c>
      <c r="E136" s="178">
        <v>10</v>
      </c>
      <c r="F136" s="186">
        <v>0</v>
      </c>
      <c r="G136" s="159">
        <v>0</v>
      </c>
      <c r="H136" s="230">
        <v>0</v>
      </c>
      <c r="I136" s="151">
        <v>0</v>
      </c>
      <c r="J136" s="159">
        <v>0</v>
      </c>
      <c r="K136" s="174">
        <v>0</v>
      </c>
    </row>
    <row r="137" spans="1:11" ht="17" thickBot="1" x14ac:dyDescent="0.3">
      <c r="A137" s="1086"/>
      <c r="B137" s="95" t="s">
        <v>5</v>
      </c>
      <c r="C137" s="54">
        <v>31</v>
      </c>
      <c r="D137" s="55">
        <v>34</v>
      </c>
      <c r="E137" s="169">
        <v>65</v>
      </c>
      <c r="F137" s="187">
        <v>0</v>
      </c>
      <c r="G137" s="155">
        <v>0</v>
      </c>
      <c r="H137" s="231">
        <v>0</v>
      </c>
      <c r="I137" s="146">
        <v>0</v>
      </c>
      <c r="J137" s="155">
        <v>0</v>
      </c>
      <c r="K137" s="175">
        <v>0</v>
      </c>
    </row>
    <row r="138" spans="1:11" ht="17" thickBot="1" x14ac:dyDescent="0.3">
      <c r="A138" s="99"/>
      <c r="B138" s="100" t="s">
        <v>5</v>
      </c>
      <c r="C138" s="56">
        <v>80</v>
      </c>
      <c r="D138" s="57">
        <v>116</v>
      </c>
      <c r="E138" s="166">
        <v>196</v>
      </c>
      <c r="F138" s="188">
        <v>0</v>
      </c>
      <c r="G138" s="57">
        <v>0</v>
      </c>
      <c r="H138" s="232">
        <v>0</v>
      </c>
      <c r="I138" s="147">
        <v>0</v>
      </c>
      <c r="J138" s="57">
        <v>0</v>
      </c>
      <c r="K138" s="172">
        <v>0</v>
      </c>
    </row>
    <row r="139" spans="1:11" x14ac:dyDescent="0.25">
      <c r="A139" s="101"/>
      <c r="B139" s="102" t="s">
        <v>25</v>
      </c>
      <c r="C139" s="58">
        <v>67</v>
      </c>
      <c r="D139" s="59">
        <v>118</v>
      </c>
      <c r="E139" s="180">
        <v>185</v>
      </c>
      <c r="F139" s="182">
        <v>0</v>
      </c>
      <c r="G139" s="156">
        <v>0</v>
      </c>
      <c r="H139" s="226">
        <v>0</v>
      </c>
      <c r="I139" s="148">
        <v>0</v>
      </c>
      <c r="J139" s="156">
        <v>0</v>
      </c>
      <c r="K139" s="173">
        <v>0</v>
      </c>
    </row>
    <row r="140" spans="1:11" x14ac:dyDescent="0.25">
      <c r="A140" s="103"/>
      <c r="B140" s="104" t="s">
        <v>26</v>
      </c>
      <c r="C140" s="60">
        <v>79</v>
      </c>
      <c r="D140" s="61">
        <v>118</v>
      </c>
      <c r="E140" s="178">
        <v>197</v>
      </c>
      <c r="F140" s="60">
        <v>0</v>
      </c>
      <c r="G140" s="153">
        <v>0</v>
      </c>
      <c r="H140" s="227">
        <v>0</v>
      </c>
      <c r="I140" s="70">
        <v>0</v>
      </c>
      <c r="J140" s="153">
        <v>0</v>
      </c>
      <c r="K140" s="174">
        <v>0</v>
      </c>
    </row>
    <row r="141" spans="1:11" x14ac:dyDescent="0.25">
      <c r="A141" s="103"/>
      <c r="B141" s="104" t="s">
        <v>27</v>
      </c>
      <c r="C141" s="60">
        <v>28</v>
      </c>
      <c r="D141" s="61">
        <v>41</v>
      </c>
      <c r="E141" s="178">
        <v>69</v>
      </c>
      <c r="F141" s="60">
        <v>0</v>
      </c>
      <c r="G141" s="153">
        <v>0</v>
      </c>
      <c r="H141" s="227">
        <v>0</v>
      </c>
      <c r="I141" s="70">
        <v>0</v>
      </c>
      <c r="J141" s="153">
        <v>0</v>
      </c>
      <c r="K141" s="174">
        <v>0</v>
      </c>
    </row>
    <row r="142" spans="1:11" x14ac:dyDescent="0.25">
      <c r="A142" s="103"/>
      <c r="B142" s="104" t="s">
        <v>28</v>
      </c>
      <c r="C142" s="60">
        <v>57</v>
      </c>
      <c r="D142" s="61">
        <v>59</v>
      </c>
      <c r="E142" s="178">
        <v>116</v>
      </c>
      <c r="F142" s="60">
        <v>0</v>
      </c>
      <c r="G142" s="153">
        <v>0</v>
      </c>
      <c r="H142" s="227">
        <v>0</v>
      </c>
      <c r="I142" s="70">
        <v>0</v>
      </c>
      <c r="J142" s="153">
        <v>0</v>
      </c>
      <c r="K142" s="174">
        <v>0</v>
      </c>
    </row>
    <row r="143" spans="1:11" x14ac:dyDescent="0.25">
      <c r="A143" s="103"/>
      <c r="B143" s="104" t="s">
        <v>29</v>
      </c>
      <c r="C143" s="60">
        <v>51</v>
      </c>
      <c r="D143" s="61">
        <v>50</v>
      </c>
      <c r="E143" s="178">
        <v>101</v>
      </c>
      <c r="F143" s="60">
        <v>0</v>
      </c>
      <c r="G143" s="153">
        <v>0</v>
      </c>
      <c r="H143" s="227">
        <v>0</v>
      </c>
      <c r="I143" s="70">
        <v>0</v>
      </c>
      <c r="J143" s="153">
        <v>0</v>
      </c>
      <c r="K143" s="174">
        <v>0</v>
      </c>
    </row>
    <row r="144" spans="1:11" x14ac:dyDescent="0.25">
      <c r="A144" s="1095" t="s">
        <v>63</v>
      </c>
      <c r="B144" s="104" t="s">
        <v>30</v>
      </c>
      <c r="C144" s="60">
        <v>8</v>
      </c>
      <c r="D144" s="61">
        <v>9</v>
      </c>
      <c r="E144" s="178">
        <v>17</v>
      </c>
      <c r="F144" s="60">
        <v>0</v>
      </c>
      <c r="G144" s="153">
        <v>0</v>
      </c>
      <c r="H144" s="227">
        <v>0</v>
      </c>
      <c r="I144" s="70">
        <v>0</v>
      </c>
      <c r="J144" s="153">
        <v>0</v>
      </c>
      <c r="K144" s="174">
        <v>0</v>
      </c>
    </row>
    <row r="145" spans="1:11" x14ac:dyDescent="0.25">
      <c r="A145" s="1095"/>
      <c r="B145" s="105" t="s">
        <v>31</v>
      </c>
      <c r="C145" s="60">
        <v>17</v>
      </c>
      <c r="D145" s="61">
        <v>24</v>
      </c>
      <c r="E145" s="178">
        <v>41</v>
      </c>
      <c r="F145" s="60">
        <v>0</v>
      </c>
      <c r="G145" s="153">
        <v>0</v>
      </c>
      <c r="H145" s="227">
        <v>0</v>
      </c>
      <c r="I145" s="70">
        <v>0</v>
      </c>
      <c r="J145" s="153">
        <v>0</v>
      </c>
      <c r="K145" s="174">
        <v>0</v>
      </c>
    </row>
    <row r="146" spans="1:11" x14ac:dyDescent="0.25">
      <c r="A146" s="103"/>
      <c r="B146" s="105" t="s">
        <v>32</v>
      </c>
      <c r="C146" s="60">
        <v>19</v>
      </c>
      <c r="D146" s="61">
        <v>29</v>
      </c>
      <c r="E146" s="178">
        <v>48</v>
      </c>
      <c r="F146" s="60">
        <v>0</v>
      </c>
      <c r="G146" s="153">
        <v>0</v>
      </c>
      <c r="H146" s="227">
        <v>0</v>
      </c>
      <c r="I146" s="70">
        <v>0</v>
      </c>
      <c r="J146" s="153">
        <v>0</v>
      </c>
      <c r="K146" s="174">
        <v>0</v>
      </c>
    </row>
    <row r="147" spans="1:11" x14ac:dyDescent="0.25">
      <c r="A147" s="103"/>
      <c r="B147" s="105" t="s">
        <v>33</v>
      </c>
      <c r="C147" s="62">
        <v>10</v>
      </c>
      <c r="D147" s="63">
        <v>16</v>
      </c>
      <c r="E147" s="178">
        <v>26</v>
      </c>
      <c r="F147" s="60">
        <v>0</v>
      </c>
      <c r="G147" s="153">
        <v>0</v>
      </c>
      <c r="H147" s="227">
        <v>0</v>
      </c>
      <c r="I147" s="70">
        <v>0</v>
      </c>
      <c r="J147" s="153">
        <v>0</v>
      </c>
      <c r="K147" s="174">
        <v>0</v>
      </c>
    </row>
    <row r="148" spans="1:11" x14ac:dyDescent="0.25">
      <c r="A148" s="103"/>
      <c r="B148" s="105" t="s">
        <v>34</v>
      </c>
      <c r="C148" s="62">
        <v>15</v>
      </c>
      <c r="D148" s="63">
        <v>12</v>
      </c>
      <c r="E148" s="178">
        <v>27</v>
      </c>
      <c r="F148" s="60">
        <v>0</v>
      </c>
      <c r="G148" s="153">
        <v>0</v>
      </c>
      <c r="H148" s="227">
        <v>0</v>
      </c>
      <c r="I148" s="70">
        <v>0</v>
      </c>
      <c r="J148" s="153">
        <v>0</v>
      </c>
      <c r="K148" s="174">
        <v>0</v>
      </c>
    </row>
    <row r="149" spans="1:11" x14ac:dyDescent="0.25">
      <c r="A149" s="103"/>
      <c r="B149" s="106" t="s">
        <v>35</v>
      </c>
      <c r="C149" s="64">
        <v>26</v>
      </c>
      <c r="D149" s="55">
        <v>22</v>
      </c>
      <c r="E149" s="169">
        <v>48</v>
      </c>
      <c r="F149" s="187">
        <v>0</v>
      </c>
      <c r="G149" s="155">
        <v>0</v>
      </c>
      <c r="H149" s="231">
        <v>0</v>
      </c>
      <c r="I149" s="146">
        <v>0</v>
      </c>
      <c r="J149" s="155">
        <v>0</v>
      </c>
      <c r="K149" s="175">
        <v>0</v>
      </c>
    </row>
    <row r="150" spans="1:11" ht="17" thickBot="1" x14ac:dyDescent="0.3">
      <c r="A150" s="107"/>
      <c r="B150" s="95" t="s">
        <v>55</v>
      </c>
      <c r="C150" s="65">
        <v>12</v>
      </c>
      <c r="D150" s="65">
        <v>12</v>
      </c>
      <c r="E150" s="168">
        <v>24</v>
      </c>
      <c r="F150" s="183">
        <v>0</v>
      </c>
      <c r="G150" s="154">
        <v>0</v>
      </c>
      <c r="H150" s="228">
        <v>0</v>
      </c>
      <c r="I150" s="71">
        <v>0</v>
      </c>
      <c r="J150" s="154">
        <v>0</v>
      </c>
      <c r="K150" s="176">
        <v>0</v>
      </c>
    </row>
    <row r="151" spans="1:11" ht="17" thickBot="1" x14ac:dyDescent="0.3">
      <c r="A151" s="108"/>
      <c r="B151" s="109" t="s">
        <v>36</v>
      </c>
      <c r="C151" s="66">
        <v>389</v>
      </c>
      <c r="D151" s="67">
        <v>510</v>
      </c>
      <c r="E151" s="170">
        <v>899</v>
      </c>
      <c r="F151" s="189">
        <v>0</v>
      </c>
      <c r="G151" s="157">
        <v>0</v>
      </c>
      <c r="H151" s="233">
        <v>0</v>
      </c>
      <c r="I151" s="149">
        <v>0</v>
      </c>
      <c r="J151" s="157">
        <v>0</v>
      </c>
      <c r="K151" s="190">
        <v>0</v>
      </c>
    </row>
    <row r="152" spans="1:11" ht="17.5" thickTop="1" thickBot="1" x14ac:dyDescent="0.3">
      <c r="A152" s="110"/>
      <c r="B152" s="111" t="s">
        <v>37</v>
      </c>
      <c r="C152" s="68">
        <v>469</v>
      </c>
      <c r="D152" s="69">
        <v>626</v>
      </c>
      <c r="E152" s="171">
        <v>1095</v>
      </c>
      <c r="F152" s="191">
        <v>0</v>
      </c>
      <c r="G152" s="158">
        <v>0</v>
      </c>
      <c r="H152" s="234">
        <v>0</v>
      </c>
      <c r="I152" s="150">
        <v>0</v>
      </c>
      <c r="J152" s="158">
        <v>0</v>
      </c>
      <c r="K152" s="192">
        <v>0</v>
      </c>
    </row>
    <row r="153" spans="1:11" ht="17" thickTop="1" x14ac:dyDescent="0.25">
      <c r="A153" s="1096" t="s">
        <v>113</v>
      </c>
      <c r="B153" s="112" t="s">
        <v>38</v>
      </c>
      <c r="C153" s="344">
        <v>96</v>
      </c>
      <c r="D153" s="344">
        <v>162</v>
      </c>
      <c r="E153" s="344">
        <v>258</v>
      </c>
      <c r="F153" s="344">
        <v>0</v>
      </c>
      <c r="G153" s="344">
        <v>0</v>
      </c>
      <c r="H153" s="344">
        <v>0</v>
      </c>
      <c r="I153" s="344">
        <v>0</v>
      </c>
      <c r="J153" s="344">
        <v>0</v>
      </c>
      <c r="K153" s="344">
        <v>0</v>
      </c>
    </row>
    <row r="154" spans="1:11" x14ac:dyDescent="0.25">
      <c r="A154" s="1097"/>
      <c r="B154" s="113" t="s">
        <v>40</v>
      </c>
      <c r="C154" s="344">
        <v>108</v>
      </c>
      <c r="D154" s="344">
        <v>120</v>
      </c>
      <c r="E154" s="344">
        <v>228</v>
      </c>
      <c r="F154" s="344">
        <v>0</v>
      </c>
      <c r="G154" s="344">
        <v>0</v>
      </c>
      <c r="H154" s="344">
        <v>0</v>
      </c>
      <c r="I154" s="344">
        <v>0</v>
      </c>
      <c r="J154" s="344">
        <v>0</v>
      </c>
      <c r="K154" s="344">
        <v>0</v>
      </c>
    </row>
    <row r="155" spans="1:11" x14ac:dyDescent="0.25">
      <c r="A155" s="1097"/>
      <c r="B155" s="113" t="s">
        <v>42</v>
      </c>
      <c r="C155" s="344">
        <v>92</v>
      </c>
      <c r="D155" s="344">
        <v>105</v>
      </c>
      <c r="E155" s="344">
        <v>197</v>
      </c>
      <c r="F155" s="344">
        <v>0</v>
      </c>
      <c r="G155" s="344">
        <v>0</v>
      </c>
      <c r="H155" s="344">
        <v>0</v>
      </c>
      <c r="I155" s="344">
        <v>0</v>
      </c>
      <c r="J155" s="344">
        <v>0</v>
      </c>
      <c r="K155" s="344">
        <v>0</v>
      </c>
    </row>
    <row r="156" spans="1:11" x14ac:dyDescent="0.25">
      <c r="A156" s="1097"/>
      <c r="B156" s="340" t="s">
        <v>44</v>
      </c>
      <c r="C156" s="344">
        <v>72</v>
      </c>
      <c r="D156" s="344">
        <v>118</v>
      </c>
      <c r="E156" s="344">
        <v>190</v>
      </c>
      <c r="F156" s="344">
        <v>0</v>
      </c>
      <c r="G156" s="344">
        <v>0</v>
      </c>
      <c r="H156" s="344">
        <v>0</v>
      </c>
      <c r="I156" s="344">
        <v>0</v>
      </c>
      <c r="J156" s="344">
        <v>0</v>
      </c>
      <c r="K156" s="344">
        <v>0</v>
      </c>
    </row>
    <row r="157" spans="1:11" ht="17" thickBot="1" x14ac:dyDescent="0.3">
      <c r="A157" s="1098"/>
      <c r="B157" s="93" t="s">
        <v>45</v>
      </c>
      <c r="C157" s="344">
        <v>101</v>
      </c>
      <c r="D157" s="344">
        <v>121</v>
      </c>
      <c r="E157" s="344">
        <v>222</v>
      </c>
      <c r="F157" s="344">
        <v>0</v>
      </c>
      <c r="G157" s="344">
        <v>0</v>
      </c>
      <c r="H157" s="344">
        <v>0</v>
      </c>
      <c r="I157" s="344">
        <v>0</v>
      </c>
      <c r="J157" s="344">
        <v>0</v>
      </c>
      <c r="K157" s="344">
        <v>0</v>
      </c>
    </row>
    <row r="158" spans="1:11" ht="23.5" x14ac:dyDescent="0.25">
      <c r="A158" s="341" t="s">
        <v>110</v>
      </c>
    </row>
    <row r="159" spans="1:11" x14ac:dyDescent="0.25">
      <c r="A159" s="1099" t="s">
        <v>65</v>
      </c>
      <c r="B159" s="1067" t="s">
        <v>64</v>
      </c>
      <c r="C159" s="1113" t="s">
        <v>292</v>
      </c>
      <c r="D159" s="1114"/>
      <c r="E159" s="1115"/>
    </row>
    <row r="160" spans="1:11" x14ac:dyDescent="0.25">
      <c r="A160" s="1100"/>
      <c r="B160" s="1068"/>
      <c r="C160" s="118" t="s">
        <v>66</v>
      </c>
      <c r="D160" s="119" t="s">
        <v>67</v>
      </c>
      <c r="E160" s="120" t="s">
        <v>68</v>
      </c>
    </row>
    <row r="161" spans="1:5" ht="16.5" customHeight="1" x14ac:dyDescent="0.25">
      <c r="A161" s="651"/>
      <c r="B161" s="26" t="s">
        <v>69</v>
      </c>
      <c r="C161" s="72">
        <v>67</v>
      </c>
      <c r="D161" s="73">
        <v>118</v>
      </c>
      <c r="E161" s="74">
        <v>185</v>
      </c>
    </row>
    <row r="162" spans="1:5" x14ac:dyDescent="0.25">
      <c r="A162" s="1080" t="s">
        <v>293</v>
      </c>
      <c r="B162" s="27" t="s">
        <v>71</v>
      </c>
      <c r="C162" s="72">
        <v>6</v>
      </c>
      <c r="D162" s="73">
        <v>3</v>
      </c>
      <c r="E162" s="74">
        <v>9</v>
      </c>
    </row>
    <row r="163" spans="1:5" x14ac:dyDescent="0.25">
      <c r="A163" s="1080"/>
      <c r="B163" s="26" t="s">
        <v>70</v>
      </c>
      <c r="C163" s="72">
        <v>8</v>
      </c>
      <c r="D163" s="73">
        <v>9</v>
      </c>
      <c r="E163" s="74">
        <v>17</v>
      </c>
    </row>
    <row r="164" spans="1:5" x14ac:dyDescent="0.25">
      <c r="A164" s="652"/>
      <c r="B164" s="26" t="s">
        <v>72</v>
      </c>
      <c r="C164" s="72">
        <v>6</v>
      </c>
      <c r="D164" s="73">
        <v>10</v>
      </c>
      <c r="E164" s="74">
        <v>16</v>
      </c>
    </row>
    <row r="165" spans="1:5" x14ac:dyDescent="0.25">
      <c r="A165" s="652"/>
      <c r="B165" s="26" t="s">
        <v>73</v>
      </c>
      <c r="C165" s="72">
        <v>0</v>
      </c>
      <c r="D165" s="73">
        <v>2</v>
      </c>
      <c r="E165" s="74">
        <v>2</v>
      </c>
    </row>
    <row r="166" spans="1:5" x14ac:dyDescent="0.25">
      <c r="A166" s="652"/>
      <c r="B166" s="28" t="s">
        <v>74</v>
      </c>
      <c r="C166" s="853">
        <v>0</v>
      </c>
      <c r="D166" s="854">
        <v>1</v>
      </c>
      <c r="E166" s="80">
        <v>1</v>
      </c>
    </row>
    <row r="167" spans="1:5" x14ac:dyDescent="0.25">
      <c r="A167" s="652"/>
      <c r="B167" s="28" t="s">
        <v>75</v>
      </c>
      <c r="C167" s="853">
        <v>0</v>
      </c>
      <c r="D167" s="854">
        <v>2</v>
      </c>
      <c r="E167" s="80">
        <v>2</v>
      </c>
    </row>
    <row r="168" spans="1:5" x14ac:dyDescent="0.25">
      <c r="A168" s="652"/>
      <c r="B168" s="28" t="s">
        <v>76</v>
      </c>
      <c r="C168" s="853">
        <v>2</v>
      </c>
      <c r="D168" s="854">
        <v>3</v>
      </c>
      <c r="E168" s="80">
        <v>5</v>
      </c>
    </row>
    <row r="169" spans="1:5" ht="16.5" customHeight="1" thickBot="1" x14ac:dyDescent="0.3">
      <c r="A169" s="653"/>
      <c r="B169" s="28" t="s">
        <v>77</v>
      </c>
      <c r="C169" s="78">
        <v>7</v>
      </c>
      <c r="D169" s="79">
        <v>14</v>
      </c>
      <c r="E169" s="80">
        <v>21</v>
      </c>
    </row>
    <row r="170" spans="1:5" ht="17" thickBot="1" x14ac:dyDescent="0.3">
      <c r="A170" s="851"/>
      <c r="B170" s="852" t="s">
        <v>197</v>
      </c>
      <c r="C170" s="83">
        <v>96</v>
      </c>
      <c r="D170" s="84">
        <v>162</v>
      </c>
      <c r="E170" s="85">
        <v>258</v>
      </c>
    </row>
    <row r="171" spans="1:5" x14ac:dyDescent="0.25">
      <c r="A171" s="679"/>
      <c r="B171" s="548" t="s">
        <v>78</v>
      </c>
      <c r="C171" s="682">
        <v>22</v>
      </c>
      <c r="D171" s="683">
        <v>38</v>
      </c>
      <c r="E171" s="684">
        <v>60</v>
      </c>
    </row>
    <row r="172" spans="1:5" ht="33" x14ac:dyDescent="0.25">
      <c r="A172" s="652" t="s">
        <v>116</v>
      </c>
      <c r="B172" s="29" t="s">
        <v>79</v>
      </c>
      <c r="C172" s="680">
        <v>57</v>
      </c>
      <c r="D172" s="681">
        <v>59</v>
      </c>
      <c r="E172" s="89">
        <v>116</v>
      </c>
    </row>
    <row r="173" spans="1:5" x14ac:dyDescent="0.25">
      <c r="A173" s="652"/>
      <c r="B173" s="26" t="s">
        <v>80</v>
      </c>
      <c r="C173" s="72">
        <v>7</v>
      </c>
      <c r="D173" s="73">
        <v>3</v>
      </c>
      <c r="E173" s="74">
        <v>10</v>
      </c>
    </row>
    <row r="174" spans="1:5" x14ac:dyDescent="0.25">
      <c r="A174" s="649"/>
      <c r="B174" s="27" t="s">
        <v>81</v>
      </c>
      <c r="C174" s="72">
        <v>12</v>
      </c>
      <c r="D174" s="73">
        <v>10</v>
      </c>
      <c r="E174" s="74">
        <v>22</v>
      </c>
    </row>
    <row r="175" spans="1:5" ht="17" thickBot="1" x14ac:dyDescent="0.3">
      <c r="A175" s="649"/>
      <c r="B175" s="542" t="s">
        <v>82</v>
      </c>
      <c r="C175" s="72">
        <v>10</v>
      </c>
      <c r="D175" s="73">
        <v>10</v>
      </c>
      <c r="E175" s="74">
        <v>20</v>
      </c>
    </row>
    <row r="176" spans="1:5" ht="17" thickBot="1" x14ac:dyDescent="0.3">
      <c r="A176" s="851"/>
      <c r="B176" s="852" t="s">
        <v>198</v>
      </c>
      <c r="C176" s="83">
        <v>108</v>
      </c>
      <c r="D176" s="84">
        <v>120</v>
      </c>
      <c r="E176" s="85">
        <v>228</v>
      </c>
    </row>
    <row r="177" spans="1:5" x14ac:dyDescent="0.25">
      <c r="A177" s="678"/>
      <c r="B177" s="685" t="s">
        <v>83</v>
      </c>
      <c r="C177" s="680">
        <v>44</v>
      </c>
      <c r="D177" s="680">
        <v>47</v>
      </c>
      <c r="E177" s="855">
        <v>91</v>
      </c>
    </row>
    <row r="178" spans="1:5" ht="16.5" customHeight="1" x14ac:dyDescent="0.25">
      <c r="A178" s="1080" t="s">
        <v>117</v>
      </c>
      <c r="B178" s="30" t="s">
        <v>84</v>
      </c>
      <c r="C178" s="680">
        <v>17</v>
      </c>
      <c r="D178" s="681">
        <v>24</v>
      </c>
      <c r="E178" s="89">
        <v>41</v>
      </c>
    </row>
    <row r="179" spans="1:5" x14ac:dyDescent="0.25">
      <c r="A179" s="1080"/>
      <c r="B179" s="27" t="s">
        <v>85</v>
      </c>
      <c r="C179" s="72">
        <v>3</v>
      </c>
      <c r="D179" s="73">
        <v>6</v>
      </c>
      <c r="E179" s="74">
        <v>9</v>
      </c>
    </row>
    <row r="180" spans="1:5" x14ac:dyDescent="0.25">
      <c r="A180" s="649"/>
      <c r="B180" s="27" t="s">
        <v>86</v>
      </c>
      <c r="C180" s="72">
        <v>0</v>
      </c>
      <c r="D180" s="73">
        <v>2</v>
      </c>
      <c r="E180" s="74">
        <v>2</v>
      </c>
    </row>
    <row r="181" spans="1:5" x14ac:dyDescent="0.25">
      <c r="A181" s="649"/>
      <c r="B181" s="26" t="s">
        <v>87</v>
      </c>
      <c r="C181" s="72">
        <v>5</v>
      </c>
      <c r="D181" s="73">
        <v>1</v>
      </c>
      <c r="E181" s="74">
        <v>6</v>
      </c>
    </row>
    <row r="182" spans="1:5" x14ac:dyDescent="0.25">
      <c r="A182" s="649"/>
      <c r="B182" s="26" t="s">
        <v>88</v>
      </c>
      <c r="C182" s="72">
        <v>18</v>
      </c>
      <c r="D182" s="73">
        <v>20</v>
      </c>
      <c r="E182" s="74">
        <v>38</v>
      </c>
    </row>
    <row r="183" spans="1:5" ht="17" thickBot="1" x14ac:dyDescent="0.3">
      <c r="A183" s="649"/>
      <c r="B183" s="26" t="s">
        <v>89</v>
      </c>
      <c r="C183" s="72">
        <v>5</v>
      </c>
      <c r="D183" s="73">
        <v>5</v>
      </c>
      <c r="E183" s="74">
        <v>10</v>
      </c>
    </row>
    <row r="184" spans="1:5" ht="17" thickBot="1" x14ac:dyDescent="0.3">
      <c r="B184" s="851" t="s">
        <v>161</v>
      </c>
      <c r="C184" s="83">
        <v>92</v>
      </c>
      <c r="D184" s="84">
        <v>105</v>
      </c>
      <c r="E184" s="85">
        <v>197</v>
      </c>
    </row>
    <row r="185" spans="1:5" ht="33" x14ac:dyDescent="0.25">
      <c r="A185" s="648" t="s">
        <v>118</v>
      </c>
      <c r="B185" s="29" t="s">
        <v>90</v>
      </c>
      <c r="C185" s="87">
        <v>62</v>
      </c>
      <c r="D185" s="88">
        <v>101</v>
      </c>
      <c r="E185" s="89">
        <v>163</v>
      </c>
    </row>
    <row r="186" spans="1:5" x14ac:dyDescent="0.25">
      <c r="A186" s="649"/>
      <c r="B186" s="27" t="s">
        <v>91</v>
      </c>
      <c r="C186" s="72">
        <v>10</v>
      </c>
      <c r="D186" s="73">
        <v>16</v>
      </c>
      <c r="E186" s="74">
        <v>26</v>
      </c>
    </row>
    <row r="187" spans="1:5" ht="16.5" customHeight="1" x14ac:dyDescent="0.25">
      <c r="A187" s="649"/>
      <c r="B187" s="26" t="s">
        <v>92</v>
      </c>
      <c r="C187" s="72">
        <v>0</v>
      </c>
      <c r="D187" s="73">
        <v>0</v>
      </c>
      <c r="E187" s="74">
        <v>0</v>
      </c>
    </row>
    <row r="188" spans="1:5" ht="17" thickBot="1" x14ac:dyDescent="0.3">
      <c r="A188" s="650"/>
      <c r="B188" s="28" t="s">
        <v>93</v>
      </c>
      <c r="C188" s="78">
        <v>0</v>
      </c>
      <c r="D188" s="79">
        <v>1</v>
      </c>
      <c r="E188" s="80">
        <v>1</v>
      </c>
    </row>
    <row r="189" spans="1:5" ht="17" thickBot="1" x14ac:dyDescent="0.3">
      <c r="B189" s="851" t="s">
        <v>163</v>
      </c>
      <c r="C189" s="83">
        <v>72</v>
      </c>
      <c r="D189" s="84">
        <v>118</v>
      </c>
      <c r="E189" s="85">
        <v>190</v>
      </c>
    </row>
    <row r="190" spans="1:5" ht="33" x14ac:dyDescent="0.25">
      <c r="A190" s="648" t="s">
        <v>119</v>
      </c>
      <c r="B190" s="29" t="s">
        <v>94</v>
      </c>
      <c r="C190" s="87">
        <v>17</v>
      </c>
      <c r="D190" s="88">
        <v>17</v>
      </c>
      <c r="E190" s="74">
        <v>34</v>
      </c>
    </row>
    <row r="191" spans="1:5" x14ac:dyDescent="0.25">
      <c r="A191" s="652"/>
      <c r="B191" s="551" t="s">
        <v>95</v>
      </c>
      <c r="C191" s="680">
        <v>13</v>
      </c>
      <c r="D191" s="681">
        <v>19</v>
      </c>
      <c r="E191" s="74">
        <v>32</v>
      </c>
    </row>
    <row r="192" spans="1:5" ht="16.5" customHeight="1" x14ac:dyDescent="0.25">
      <c r="A192" s="649"/>
      <c r="B192" s="27" t="s">
        <v>96</v>
      </c>
      <c r="C192" s="72">
        <v>15</v>
      </c>
      <c r="D192" s="73">
        <v>12</v>
      </c>
      <c r="E192" s="74">
        <v>27</v>
      </c>
    </row>
    <row r="193" spans="1:11" ht="16.5" customHeight="1" x14ac:dyDescent="0.25">
      <c r="A193" s="649"/>
      <c r="B193" s="27" t="s">
        <v>97</v>
      </c>
      <c r="C193" s="72">
        <v>26</v>
      </c>
      <c r="D193" s="73">
        <v>22</v>
      </c>
      <c r="E193" s="74">
        <v>48</v>
      </c>
    </row>
    <row r="194" spans="1:11" x14ac:dyDescent="0.25">
      <c r="A194" s="649"/>
      <c r="B194" s="27" t="s">
        <v>98</v>
      </c>
      <c r="C194" s="72">
        <v>1</v>
      </c>
      <c r="D194" s="73">
        <v>4</v>
      </c>
      <c r="E194" s="74">
        <v>5</v>
      </c>
    </row>
    <row r="195" spans="1:11" x14ac:dyDescent="0.25">
      <c r="A195" s="649"/>
      <c r="B195" s="27" t="s">
        <v>99</v>
      </c>
      <c r="C195" s="72">
        <v>3</v>
      </c>
      <c r="D195" s="73">
        <v>6</v>
      </c>
      <c r="E195" s="74">
        <v>9</v>
      </c>
    </row>
    <row r="196" spans="1:11" x14ac:dyDescent="0.25">
      <c r="A196" s="649"/>
      <c r="B196" s="27" t="s">
        <v>100</v>
      </c>
      <c r="C196" s="72">
        <v>5</v>
      </c>
      <c r="D196" s="73">
        <v>7</v>
      </c>
      <c r="E196" s="74">
        <v>12</v>
      </c>
    </row>
    <row r="197" spans="1:11" x14ac:dyDescent="0.25">
      <c r="A197" s="649"/>
      <c r="B197" s="27" t="s">
        <v>101</v>
      </c>
      <c r="C197" s="72">
        <v>1</v>
      </c>
      <c r="D197" s="73">
        <v>2</v>
      </c>
      <c r="E197" s="74">
        <v>3</v>
      </c>
    </row>
    <row r="198" spans="1:11" x14ac:dyDescent="0.25">
      <c r="A198" s="649"/>
      <c r="B198" s="27" t="s">
        <v>102</v>
      </c>
      <c r="C198" s="72">
        <v>2</v>
      </c>
      <c r="D198" s="73">
        <v>4</v>
      </c>
      <c r="E198" s="74">
        <v>6</v>
      </c>
    </row>
    <row r="199" spans="1:11" x14ac:dyDescent="0.25">
      <c r="A199" s="649"/>
      <c r="B199" s="27" t="s">
        <v>103</v>
      </c>
      <c r="C199" s="72">
        <v>9</v>
      </c>
      <c r="D199" s="73">
        <v>8</v>
      </c>
      <c r="E199" s="74">
        <v>17</v>
      </c>
    </row>
    <row r="200" spans="1:11" x14ac:dyDescent="0.25">
      <c r="A200" s="649"/>
      <c r="B200" s="27" t="s">
        <v>104</v>
      </c>
      <c r="C200" s="72">
        <v>3</v>
      </c>
      <c r="D200" s="73">
        <v>4</v>
      </c>
      <c r="E200" s="74">
        <v>7</v>
      </c>
    </row>
    <row r="201" spans="1:11" x14ac:dyDescent="0.25">
      <c r="A201" s="649"/>
      <c r="B201" s="27" t="s">
        <v>105</v>
      </c>
      <c r="C201" s="72">
        <v>2</v>
      </c>
      <c r="D201" s="73">
        <v>4</v>
      </c>
      <c r="E201" s="74">
        <v>6</v>
      </c>
    </row>
    <row r="202" spans="1:11" x14ac:dyDescent="0.25">
      <c r="A202" s="649"/>
      <c r="B202" s="27" t="s">
        <v>106</v>
      </c>
      <c r="C202" s="72">
        <v>1</v>
      </c>
      <c r="D202" s="73">
        <v>6</v>
      </c>
      <c r="E202" s="74">
        <v>7</v>
      </c>
    </row>
    <row r="203" spans="1:11" x14ac:dyDescent="0.25">
      <c r="A203" s="649"/>
      <c r="B203" s="27" t="s">
        <v>107</v>
      </c>
      <c r="C203" s="72">
        <v>0</v>
      </c>
      <c r="D203" s="73">
        <v>0</v>
      </c>
      <c r="E203" s="74">
        <v>0</v>
      </c>
    </row>
    <row r="204" spans="1:11" ht="17" thickBot="1" x14ac:dyDescent="0.3">
      <c r="A204" s="652"/>
      <c r="B204" s="27" t="s">
        <v>108</v>
      </c>
      <c r="C204" s="72">
        <v>3</v>
      </c>
      <c r="D204" s="73">
        <v>6</v>
      </c>
      <c r="E204" s="74">
        <v>9</v>
      </c>
    </row>
    <row r="205" spans="1:11" ht="17" thickBot="1" x14ac:dyDescent="0.3">
      <c r="B205" s="851" t="s">
        <v>165</v>
      </c>
      <c r="C205" s="83">
        <v>101</v>
      </c>
      <c r="D205" s="84">
        <v>121</v>
      </c>
      <c r="E205" s="85">
        <v>222</v>
      </c>
    </row>
    <row r="206" spans="1:11" ht="17" thickBot="1" x14ac:dyDescent="0.3">
      <c r="A206" s="1087" t="s">
        <v>109</v>
      </c>
      <c r="B206" s="1088"/>
      <c r="C206" s="92">
        <v>469</v>
      </c>
      <c r="D206" s="84">
        <v>626</v>
      </c>
      <c r="E206" s="86">
        <v>1095</v>
      </c>
    </row>
    <row r="207" spans="1:11" ht="24" thickBot="1" x14ac:dyDescent="0.3">
      <c r="A207" s="341" t="s">
        <v>122</v>
      </c>
    </row>
    <row r="208" spans="1:11" x14ac:dyDescent="0.25">
      <c r="A208" s="1089" t="s">
        <v>0</v>
      </c>
      <c r="B208" s="1090"/>
      <c r="C208" s="1104">
        <v>44733</v>
      </c>
      <c r="D208" s="1105"/>
      <c r="E208" s="1105"/>
      <c r="F208" s="1105"/>
      <c r="G208" s="1105"/>
      <c r="H208" s="1105"/>
      <c r="I208" s="1105"/>
      <c r="J208" s="1105"/>
      <c r="K208" s="1106"/>
    </row>
    <row r="209" spans="1:11" x14ac:dyDescent="0.25">
      <c r="A209" s="1091"/>
      <c r="B209" s="1092"/>
      <c r="C209" s="1107" t="s">
        <v>1</v>
      </c>
      <c r="D209" s="1108" t="s">
        <v>2</v>
      </c>
      <c r="E209" s="1116" t="s">
        <v>3</v>
      </c>
      <c r="F209" s="1101" t="s">
        <v>134</v>
      </c>
      <c r="G209" s="1102"/>
      <c r="H209" s="1103"/>
      <c r="I209" s="1110" t="s">
        <v>135</v>
      </c>
      <c r="J209" s="1111"/>
      <c r="K209" s="1112"/>
    </row>
    <row r="210" spans="1:11" ht="17" thickBot="1" x14ac:dyDescent="0.3">
      <c r="A210" s="1093"/>
      <c r="B210" s="1094"/>
      <c r="C210" s="1093"/>
      <c r="D210" s="1109"/>
      <c r="E210" s="1094"/>
      <c r="F210" s="144" t="s">
        <v>136</v>
      </c>
      <c r="G210" s="145" t="s">
        <v>137</v>
      </c>
      <c r="H210" s="224" t="s">
        <v>138</v>
      </c>
      <c r="I210" s="334" t="s">
        <v>136</v>
      </c>
      <c r="J210" s="145" t="s">
        <v>137</v>
      </c>
      <c r="K210" s="331" t="s">
        <v>138</v>
      </c>
    </row>
    <row r="211" spans="1:11" x14ac:dyDescent="0.25">
      <c r="A211" s="1084" t="s">
        <v>57</v>
      </c>
      <c r="B211" s="94" t="s">
        <v>6</v>
      </c>
      <c r="C211" s="3">
        <v>6209</v>
      </c>
      <c r="D211" s="160">
        <v>6013</v>
      </c>
      <c r="E211" s="123">
        <v>12222</v>
      </c>
      <c r="F211" s="193">
        <v>63</v>
      </c>
      <c r="G211" s="161">
        <v>68</v>
      </c>
      <c r="H211" s="194">
        <v>131</v>
      </c>
      <c r="I211" s="20">
        <v>79</v>
      </c>
      <c r="J211" s="161">
        <v>76</v>
      </c>
      <c r="K211" s="194">
        <v>155</v>
      </c>
    </row>
    <row r="212" spans="1:11" x14ac:dyDescent="0.25">
      <c r="A212" s="1085"/>
      <c r="B212" s="94" t="s">
        <v>7</v>
      </c>
      <c r="C212" s="3">
        <v>8795</v>
      </c>
      <c r="D212" s="4">
        <v>9061</v>
      </c>
      <c r="E212" s="123">
        <v>17856</v>
      </c>
      <c r="F212" s="193">
        <v>116</v>
      </c>
      <c r="G212" s="161">
        <v>116</v>
      </c>
      <c r="H212" s="194">
        <v>232</v>
      </c>
      <c r="I212" s="20">
        <v>113</v>
      </c>
      <c r="J212" s="161">
        <v>135</v>
      </c>
      <c r="K212" s="194">
        <v>248</v>
      </c>
    </row>
    <row r="213" spans="1:11" ht="17" thickBot="1" x14ac:dyDescent="0.3">
      <c r="A213" s="1086"/>
      <c r="B213" s="95" t="s">
        <v>5</v>
      </c>
      <c r="C213" s="5">
        <v>15004</v>
      </c>
      <c r="D213" s="6">
        <v>15074</v>
      </c>
      <c r="E213" s="124">
        <v>30078</v>
      </c>
      <c r="F213" s="196">
        <v>179</v>
      </c>
      <c r="G213" s="162">
        <v>184</v>
      </c>
      <c r="H213" s="197">
        <v>363</v>
      </c>
      <c r="I213" s="235">
        <v>192</v>
      </c>
      <c r="J213" s="162">
        <v>211</v>
      </c>
      <c r="K213" s="197">
        <v>403</v>
      </c>
    </row>
    <row r="214" spans="1:11" x14ac:dyDescent="0.25">
      <c r="A214" s="1085" t="s">
        <v>112</v>
      </c>
      <c r="B214" s="94" t="s">
        <v>46</v>
      </c>
      <c r="C214" s="3">
        <v>496</v>
      </c>
      <c r="D214" s="4">
        <v>475</v>
      </c>
      <c r="E214" s="193">
        <v>971</v>
      </c>
      <c r="F214" s="200">
        <v>1</v>
      </c>
      <c r="G214" s="163">
        <v>3</v>
      </c>
      <c r="H214" s="201">
        <v>4</v>
      </c>
      <c r="I214" s="236">
        <v>3</v>
      </c>
      <c r="J214" s="163">
        <v>4</v>
      </c>
      <c r="K214" s="202">
        <v>7</v>
      </c>
    </row>
    <row r="215" spans="1:11" x14ac:dyDescent="0.25">
      <c r="A215" s="1085"/>
      <c r="B215" s="94" t="s">
        <v>47</v>
      </c>
      <c r="C215" s="3">
        <v>765</v>
      </c>
      <c r="D215" s="4">
        <v>823</v>
      </c>
      <c r="E215" s="193">
        <v>1588</v>
      </c>
      <c r="F215" s="11">
        <v>4</v>
      </c>
      <c r="G215" s="161">
        <v>4</v>
      </c>
      <c r="H215" s="194">
        <v>8</v>
      </c>
      <c r="I215" s="20">
        <v>2</v>
      </c>
      <c r="J215" s="161">
        <v>3</v>
      </c>
      <c r="K215" s="203">
        <v>5</v>
      </c>
    </row>
    <row r="216" spans="1:11" ht="17" thickBot="1" x14ac:dyDescent="0.3">
      <c r="A216" s="1086"/>
      <c r="B216" s="95" t="s">
        <v>5</v>
      </c>
      <c r="C216" s="5">
        <v>1261</v>
      </c>
      <c r="D216" s="6">
        <v>1298</v>
      </c>
      <c r="E216" s="195">
        <v>2559</v>
      </c>
      <c r="F216" s="204">
        <v>5</v>
      </c>
      <c r="G216" s="165">
        <v>7</v>
      </c>
      <c r="H216" s="205">
        <v>12</v>
      </c>
      <c r="I216" s="237">
        <v>5</v>
      </c>
      <c r="J216" s="165">
        <v>7</v>
      </c>
      <c r="K216" s="206">
        <v>12</v>
      </c>
    </row>
    <row r="217" spans="1:11" x14ac:dyDescent="0.25">
      <c r="A217" s="1084" t="s">
        <v>59</v>
      </c>
      <c r="B217" s="94" t="s">
        <v>8</v>
      </c>
      <c r="C217" s="3">
        <v>3071</v>
      </c>
      <c r="D217" s="4">
        <v>3181</v>
      </c>
      <c r="E217" s="123">
        <v>6252</v>
      </c>
      <c r="F217" s="198">
        <v>14</v>
      </c>
      <c r="G217" s="164">
        <v>16</v>
      </c>
      <c r="H217" s="199">
        <v>30</v>
      </c>
      <c r="I217" s="238">
        <v>28</v>
      </c>
      <c r="J217" s="164">
        <v>21</v>
      </c>
      <c r="K217" s="199">
        <v>49</v>
      </c>
    </row>
    <row r="218" spans="1:11" x14ac:dyDescent="0.25">
      <c r="A218" s="1085"/>
      <c r="B218" s="94" t="s">
        <v>9</v>
      </c>
      <c r="C218" s="3">
        <v>729</v>
      </c>
      <c r="D218" s="4">
        <v>835</v>
      </c>
      <c r="E218" s="123">
        <v>1564</v>
      </c>
      <c r="F218" s="193">
        <v>1</v>
      </c>
      <c r="G218" s="161">
        <v>3</v>
      </c>
      <c r="H218" s="194">
        <v>4</v>
      </c>
      <c r="I218" s="20">
        <v>3</v>
      </c>
      <c r="J218" s="161">
        <v>1</v>
      </c>
      <c r="K218" s="194">
        <v>4</v>
      </c>
    </row>
    <row r="219" spans="1:11" x14ac:dyDescent="0.25">
      <c r="A219" s="1085"/>
      <c r="B219" s="94" t="s">
        <v>10</v>
      </c>
      <c r="C219" s="3">
        <v>5361</v>
      </c>
      <c r="D219" s="4">
        <v>5603</v>
      </c>
      <c r="E219" s="123">
        <v>10964</v>
      </c>
      <c r="F219" s="193">
        <v>64</v>
      </c>
      <c r="G219" s="161">
        <v>44</v>
      </c>
      <c r="H219" s="194">
        <v>108</v>
      </c>
      <c r="I219" s="20">
        <v>69</v>
      </c>
      <c r="J219" s="161">
        <v>46</v>
      </c>
      <c r="K219" s="194">
        <v>115</v>
      </c>
    </row>
    <row r="220" spans="1:11" ht="17" thickBot="1" x14ac:dyDescent="0.3">
      <c r="A220" s="1086"/>
      <c r="B220" s="95" t="s">
        <v>5</v>
      </c>
      <c r="C220" s="5">
        <v>9161</v>
      </c>
      <c r="D220" s="6">
        <v>9619</v>
      </c>
      <c r="E220" s="124">
        <v>18780</v>
      </c>
      <c r="F220" s="196">
        <v>79</v>
      </c>
      <c r="G220" s="162">
        <v>63</v>
      </c>
      <c r="H220" s="197">
        <v>142</v>
      </c>
      <c r="I220" s="235">
        <v>100</v>
      </c>
      <c r="J220" s="162">
        <v>68</v>
      </c>
      <c r="K220" s="197">
        <v>168</v>
      </c>
    </row>
    <row r="221" spans="1:11" x14ac:dyDescent="0.25">
      <c r="A221" s="1084" t="s">
        <v>60</v>
      </c>
      <c r="B221" s="96" t="s">
        <v>11</v>
      </c>
      <c r="C221" s="22">
        <v>6455</v>
      </c>
      <c r="D221" s="23">
        <v>6832</v>
      </c>
      <c r="E221" s="207">
        <v>13287</v>
      </c>
      <c r="F221" s="200">
        <v>75</v>
      </c>
      <c r="G221" s="163">
        <v>69</v>
      </c>
      <c r="H221" s="201">
        <v>144</v>
      </c>
      <c r="I221" s="236">
        <v>69</v>
      </c>
      <c r="J221" s="163">
        <v>66</v>
      </c>
      <c r="K221" s="202">
        <v>135</v>
      </c>
    </row>
    <row r="222" spans="1:11" x14ac:dyDescent="0.25">
      <c r="A222" s="1085"/>
      <c r="B222" s="94" t="s">
        <v>12</v>
      </c>
      <c r="C222" s="3">
        <v>2331</v>
      </c>
      <c r="D222" s="4">
        <v>2377</v>
      </c>
      <c r="E222" s="193">
        <v>4708</v>
      </c>
      <c r="F222" s="11">
        <v>25</v>
      </c>
      <c r="G222" s="161">
        <v>27</v>
      </c>
      <c r="H222" s="194">
        <v>52</v>
      </c>
      <c r="I222" s="20">
        <v>30</v>
      </c>
      <c r="J222" s="161">
        <v>27</v>
      </c>
      <c r="K222" s="203">
        <v>57</v>
      </c>
    </row>
    <row r="223" spans="1:11" x14ac:dyDescent="0.25">
      <c r="A223" s="1085"/>
      <c r="B223" s="94" t="s">
        <v>13</v>
      </c>
      <c r="C223" s="3">
        <v>3998</v>
      </c>
      <c r="D223" s="4">
        <v>4014</v>
      </c>
      <c r="E223" s="193">
        <v>8012</v>
      </c>
      <c r="F223" s="11">
        <v>43</v>
      </c>
      <c r="G223" s="161">
        <v>35</v>
      </c>
      <c r="H223" s="194">
        <v>78</v>
      </c>
      <c r="I223" s="20">
        <v>37</v>
      </c>
      <c r="J223" s="161">
        <v>33</v>
      </c>
      <c r="K223" s="203">
        <v>70</v>
      </c>
    </row>
    <row r="224" spans="1:11" x14ac:dyDescent="0.25">
      <c r="A224" s="1085"/>
      <c r="B224" s="94" t="s">
        <v>14</v>
      </c>
      <c r="C224" s="3">
        <v>2652</v>
      </c>
      <c r="D224" s="4">
        <v>2607</v>
      </c>
      <c r="E224" s="193">
        <v>5259</v>
      </c>
      <c r="F224" s="11">
        <v>25</v>
      </c>
      <c r="G224" s="161">
        <v>27</v>
      </c>
      <c r="H224" s="194">
        <v>52</v>
      </c>
      <c r="I224" s="20">
        <v>22</v>
      </c>
      <c r="J224" s="161">
        <v>32</v>
      </c>
      <c r="K224" s="203">
        <v>54</v>
      </c>
    </row>
    <row r="225" spans="1:11" x14ac:dyDescent="0.25">
      <c r="A225" s="1085"/>
      <c r="B225" s="94" t="s">
        <v>15</v>
      </c>
      <c r="C225" s="3">
        <v>1433</v>
      </c>
      <c r="D225" s="4">
        <v>1495</v>
      </c>
      <c r="E225" s="193">
        <v>2928</v>
      </c>
      <c r="F225" s="11">
        <v>15</v>
      </c>
      <c r="G225" s="161">
        <v>15</v>
      </c>
      <c r="H225" s="194">
        <v>30</v>
      </c>
      <c r="I225" s="20">
        <v>23</v>
      </c>
      <c r="J225" s="161">
        <v>13</v>
      </c>
      <c r="K225" s="203">
        <v>36</v>
      </c>
    </row>
    <row r="226" spans="1:11" x14ac:dyDescent="0.25">
      <c r="A226" s="1085"/>
      <c r="B226" s="97" t="s">
        <v>58</v>
      </c>
      <c r="C226" s="7">
        <v>5572</v>
      </c>
      <c r="D226" s="8">
        <v>5766</v>
      </c>
      <c r="E226" s="193">
        <v>11338</v>
      </c>
      <c r="F226" s="11">
        <v>56</v>
      </c>
      <c r="G226" s="161">
        <v>46</v>
      </c>
      <c r="H226" s="194">
        <v>102</v>
      </c>
      <c r="I226" s="20">
        <v>45</v>
      </c>
      <c r="J226" s="161">
        <v>54</v>
      </c>
      <c r="K226" s="203">
        <v>99</v>
      </c>
    </row>
    <row r="227" spans="1:11" ht="17" thickBot="1" x14ac:dyDescent="0.3">
      <c r="A227" s="1086"/>
      <c r="B227" s="95" t="s">
        <v>5</v>
      </c>
      <c r="C227" s="5">
        <v>22441</v>
      </c>
      <c r="D227" s="6">
        <v>23091</v>
      </c>
      <c r="E227" s="195">
        <v>45532</v>
      </c>
      <c r="F227" s="204">
        <v>239</v>
      </c>
      <c r="G227" s="165">
        <v>219</v>
      </c>
      <c r="H227" s="205">
        <v>458</v>
      </c>
      <c r="I227" s="237">
        <v>226</v>
      </c>
      <c r="J227" s="165">
        <v>225</v>
      </c>
      <c r="K227" s="206">
        <v>451</v>
      </c>
    </row>
    <row r="228" spans="1:11" x14ac:dyDescent="0.25">
      <c r="A228" s="1084" t="s">
        <v>61</v>
      </c>
      <c r="B228" s="94" t="s">
        <v>16</v>
      </c>
      <c r="C228" s="3">
        <v>1784</v>
      </c>
      <c r="D228" s="4">
        <v>1882</v>
      </c>
      <c r="E228" s="123">
        <v>3666</v>
      </c>
      <c r="F228" s="198">
        <v>17</v>
      </c>
      <c r="G228" s="164">
        <v>22</v>
      </c>
      <c r="H228" s="199">
        <v>39</v>
      </c>
      <c r="I228" s="238">
        <v>18</v>
      </c>
      <c r="J228" s="164">
        <v>23</v>
      </c>
      <c r="K228" s="199">
        <v>41</v>
      </c>
    </row>
    <row r="229" spans="1:11" x14ac:dyDescent="0.25">
      <c r="A229" s="1085"/>
      <c r="B229" s="94" t="s">
        <v>17</v>
      </c>
      <c r="C229" s="3">
        <v>1274</v>
      </c>
      <c r="D229" s="4">
        <v>1409</v>
      </c>
      <c r="E229" s="123">
        <v>2683</v>
      </c>
      <c r="F229" s="193">
        <v>16</v>
      </c>
      <c r="G229" s="161">
        <v>13</v>
      </c>
      <c r="H229" s="194">
        <v>29</v>
      </c>
      <c r="I229" s="20">
        <v>17</v>
      </c>
      <c r="J229" s="161">
        <v>12</v>
      </c>
      <c r="K229" s="194">
        <v>29</v>
      </c>
    </row>
    <row r="230" spans="1:11" x14ac:dyDescent="0.25">
      <c r="A230" s="1085"/>
      <c r="B230" s="94" t="s">
        <v>18</v>
      </c>
      <c r="C230" s="3">
        <v>2812</v>
      </c>
      <c r="D230" s="4">
        <v>2858</v>
      </c>
      <c r="E230" s="123">
        <v>5670</v>
      </c>
      <c r="F230" s="193">
        <v>36</v>
      </c>
      <c r="G230" s="161">
        <v>36</v>
      </c>
      <c r="H230" s="194">
        <v>72</v>
      </c>
      <c r="I230" s="20">
        <v>41</v>
      </c>
      <c r="J230" s="161">
        <v>33</v>
      </c>
      <c r="K230" s="194">
        <v>74</v>
      </c>
    </row>
    <row r="231" spans="1:11" x14ac:dyDescent="0.25">
      <c r="A231" s="1085"/>
      <c r="B231" s="98" t="s">
        <v>54</v>
      </c>
      <c r="C231" s="3">
        <v>7581</v>
      </c>
      <c r="D231" s="4">
        <v>8090</v>
      </c>
      <c r="E231" s="123">
        <v>15671</v>
      </c>
      <c r="F231" s="193">
        <v>76</v>
      </c>
      <c r="G231" s="161">
        <v>76</v>
      </c>
      <c r="H231" s="194">
        <v>152</v>
      </c>
      <c r="I231" s="20">
        <v>59</v>
      </c>
      <c r="J231" s="161">
        <v>71</v>
      </c>
      <c r="K231" s="194">
        <v>130</v>
      </c>
    </row>
    <row r="232" spans="1:11" ht="17" thickBot="1" x14ac:dyDescent="0.3">
      <c r="A232" s="1086"/>
      <c r="B232" s="95" t="s">
        <v>5</v>
      </c>
      <c r="C232" s="5">
        <v>13451</v>
      </c>
      <c r="D232" s="6">
        <v>14239</v>
      </c>
      <c r="E232" s="124">
        <v>27690</v>
      </c>
      <c r="F232" s="196">
        <v>145</v>
      </c>
      <c r="G232" s="162">
        <v>147</v>
      </c>
      <c r="H232" s="197">
        <v>292</v>
      </c>
      <c r="I232" s="235">
        <v>135</v>
      </c>
      <c r="J232" s="162">
        <v>139</v>
      </c>
      <c r="K232" s="197">
        <v>274</v>
      </c>
    </row>
    <row r="233" spans="1:11" x14ac:dyDescent="0.25">
      <c r="A233" s="1084" t="s">
        <v>56</v>
      </c>
      <c r="B233" s="94" t="s">
        <v>19</v>
      </c>
      <c r="C233" s="3">
        <v>14872</v>
      </c>
      <c r="D233" s="4">
        <v>15372</v>
      </c>
      <c r="E233" s="193">
        <v>30244</v>
      </c>
      <c r="F233" s="200">
        <v>169</v>
      </c>
      <c r="G233" s="163">
        <v>177</v>
      </c>
      <c r="H233" s="201">
        <v>346</v>
      </c>
      <c r="I233" s="236">
        <v>157</v>
      </c>
      <c r="J233" s="163">
        <v>194</v>
      </c>
      <c r="K233" s="202">
        <v>351</v>
      </c>
    </row>
    <row r="234" spans="1:11" ht="17" thickBot="1" x14ac:dyDescent="0.3">
      <c r="A234" s="1086"/>
      <c r="B234" s="95" t="s">
        <v>5</v>
      </c>
      <c r="C234" s="5">
        <v>14872</v>
      </c>
      <c r="D234" s="6">
        <v>15372</v>
      </c>
      <c r="E234" s="195">
        <v>30244</v>
      </c>
      <c r="F234" s="204">
        <v>169</v>
      </c>
      <c r="G234" s="165">
        <v>177</v>
      </c>
      <c r="H234" s="205">
        <v>346</v>
      </c>
      <c r="I234" s="237">
        <v>157</v>
      </c>
      <c r="J234" s="165">
        <v>194</v>
      </c>
      <c r="K234" s="206">
        <v>351</v>
      </c>
    </row>
    <row r="235" spans="1:11" x14ac:dyDescent="0.25">
      <c r="A235" s="1084" t="s">
        <v>62</v>
      </c>
      <c r="B235" s="96" t="s">
        <v>20</v>
      </c>
      <c r="C235" s="22">
        <v>5967</v>
      </c>
      <c r="D235" s="23">
        <v>5989</v>
      </c>
      <c r="E235" s="125">
        <v>11956</v>
      </c>
      <c r="F235" s="198">
        <v>72</v>
      </c>
      <c r="G235" s="164">
        <v>67</v>
      </c>
      <c r="H235" s="199">
        <v>139</v>
      </c>
      <c r="I235" s="238">
        <v>74</v>
      </c>
      <c r="J235" s="164">
        <v>66</v>
      </c>
      <c r="K235" s="199">
        <v>140</v>
      </c>
    </row>
    <row r="236" spans="1:11" x14ac:dyDescent="0.25">
      <c r="A236" s="1085"/>
      <c r="B236" s="94" t="s">
        <v>21</v>
      </c>
      <c r="C236" s="3">
        <v>4593</v>
      </c>
      <c r="D236" s="4">
        <v>4590</v>
      </c>
      <c r="E236" s="123">
        <v>9183</v>
      </c>
      <c r="F236" s="193">
        <v>50</v>
      </c>
      <c r="G236" s="161">
        <v>49</v>
      </c>
      <c r="H236" s="194">
        <v>99</v>
      </c>
      <c r="I236" s="20">
        <v>55</v>
      </c>
      <c r="J236" s="161">
        <v>57</v>
      </c>
      <c r="K236" s="194">
        <v>112</v>
      </c>
    </row>
    <row r="237" spans="1:11" x14ac:dyDescent="0.25">
      <c r="A237" s="1085"/>
      <c r="B237" s="94" t="s">
        <v>22</v>
      </c>
      <c r="C237" s="3">
        <v>4644</v>
      </c>
      <c r="D237" s="4">
        <v>4524</v>
      </c>
      <c r="E237" s="123">
        <v>9168</v>
      </c>
      <c r="F237" s="193">
        <v>64</v>
      </c>
      <c r="G237" s="161">
        <v>44</v>
      </c>
      <c r="H237" s="194">
        <v>108</v>
      </c>
      <c r="I237" s="20">
        <v>48</v>
      </c>
      <c r="J237" s="161">
        <v>35</v>
      </c>
      <c r="K237" s="194">
        <v>83</v>
      </c>
    </row>
    <row r="238" spans="1:11" x14ac:dyDescent="0.25">
      <c r="A238" s="1085"/>
      <c r="B238" s="94" t="s">
        <v>23</v>
      </c>
      <c r="C238" s="3">
        <v>15244</v>
      </c>
      <c r="D238" s="4">
        <v>13938</v>
      </c>
      <c r="E238" s="123">
        <v>29182</v>
      </c>
      <c r="F238" s="193">
        <v>148</v>
      </c>
      <c r="G238" s="161">
        <v>161</v>
      </c>
      <c r="H238" s="194">
        <v>309</v>
      </c>
      <c r="I238" s="20">
        <v>198</v>
      </c>
      <c r="J238" s="161">
        <v>145</v>
      </c>
      <c r="K238" s="194">
        <v>343</v>
      </c>
    </row>
    <row r="239" spans="1:11" x14ac:dyDescent="0.25">
      <c r="A239" s="1085"/>
      <c r="B239" s="94" t="s">
        <v>24</v>
      </c>
      <c r="C239" s="3">
        <v>10885</v>
      </c>
      <c r="D239" s="4">
        <v>10836</v>
      </c>
      <c r="E239" s="123">
        <v>21721</v>
      </c>
      <c r="F239" s="193">
        <v>140</v>
      </c>
      <c r="G239" s="161">
        <v>108</v>
      </c>
      <c r="H239" s="194">
        <v>248</v>
      </c>
      <c r="I239" s="20">
        <v>126</v>
      </c>
      <c r="J239" s="161">
        <v>111</v>
      </c>
      <c r="K239" s="194">
        <v>237</v>
      </c>
    </row>
    <row r="240" spans="1:11" ht="17" thickBot="1" x14ac:dyDescent="0.3">
      <c r="A240" s="1086"/>
      <c r="B240" s="95" t="s">
        <v>5</v>
      </c>
      <c r="C240" s="7">
        <v>41333</v>
      </c>
      <c r="D240" s="8">
        <v>39877</v>
      </c>
      <c r="E240" s="126">
        <v>81210</v>
      </c>
      <c r="F240" s="196">
        <v>474</v>
      </c>
      <c r="G240" s="162">
        <v>429</v>
      </c>
      <c r="H240" s="197">
        <v>903</v>
      </c>
      <c r="I240" s="235">
        <v>501</v>
      </c>
      <c r="J240" s="162">
        <v>414</v>
      </c>
      <c r="K240" s="197">
        <v>915</v>
      </c>
    </row>
    <row r="241" spans="1:11" ht="17" thickBot="1" x14ac:dyDescent="0.3">
      <c r="A241" s="99"/>
      <c r="B241" s="100" t="s">
        <v>5</v>
      </c>
      <c r="C241" s="36">
        <v>117523</v>
      </c>
      <c r="D241" s="37">
        <v>118570</v>
      </c>
      <c r="E241" s="127">
        <v>236093</v>
      </c>
      <c r="F241" s="208">
        <v>1290</v>
      </c>
      <c r="G241" s="37">
        <v>1226</v>
      </c>
      <c r="H241" s="209">
        <v>2516</v>
      </c>
      <c r="I241" s="239">
        <v>1316</v>
      </c>
      <c r="J241" s="37">
        <v>1258</v>
      </c>
      <c r="K241" s="210">
        <v>2574</v>
      </c>
    </row>
    <row r="242" spans="1:11" x14ac:dyDescent="0.25">
      <c r="A242" s="101"/>
      <c r="B242" s="102" t="s">
        <v>25</v>
      </c>
      <c r="C242" s="9">
        <v>135240</v>
      </c>
      <c r="D242" s="10">
        <v>143707</v>
      </c>
      <c r="E242" s="128">
        <v>278947</v>
      </c>
      <c r="F242" s="198">
        <v>1555</v>
      </c>
      <c r="G242" s="164">
        <v>1532</v>
      </c>
      <c r="H242" s="199">
        <v>3087</v>
      </c>
      <c r="I242" s="238">
        <v>1647</v>
      </c>
      <c r="J242" s="164">
        <v>1588</v>
      </c>
      <c r="K242" s="199">
        <v>3235</v>
      </c>
    </row>
    <row r="243" spans="1:11" x14ac:dyDescent="0.25">
      <c r="A243" s="103"/>
      <c r="B243" s="104" t="s">
        <v>26</v>
      </c>
      <c r="C243" s="11">
        <v>151400</v>
      </c>
      <c r="D243" s="12">
        <v>158990</v>
      </c>
      <c r="E243" s="129">
        <v>310390</v>
      </c>
      <c r="F243" s="193">
        <v>1787</v>
      </c>
      <c r="G243" s="161">
        <v>1730</v>
      </c>
      <c r="H243" s="194">
        <v>3517</v>
      </c>
      <c r="I243" s="20">
        <v>1880</v>
      </c>
      <c r="J243" s="161">
        <v>1744</v>
      </c>
      <c r="K243" s="194">
        <v>3624</v>
      </c>
    </row>
    <row r="244" spans="1:11" x14ac:dyDescent="0.25">
      <c r="A244" s="103"/>
      <c r="B244" s="104" t="s">
        <v>27</v>
      </c>
      <c r="C244" s="11">
        <v>44164</v>
      </c>
      <c r="D244" s="12">
        <v>48034</v>
      </c>
      <c r="E244" s="129">
        <v>92198</v>
      </c>
      <c r="F244" s="193">
        <v>471</v>
      </c>
      <c r="G244" s="161">
        <v>439</v>
      </c>
      <c r="H244" s="194">
        <v>910</v>
      </c>
      <c r="I244" s="20">
        <v>488</v>
      </c>
      <c r="J244" s="161">
        <v>439</v>
      </c>
      <c r="K244" s="194">
        <v>927</v>
      </c>
    </row>
    <row r="245" spans="1:11" x14ac:dyDescent="0.25">
      <c r="A245" s="103"/>
      <c r="B245" s="104" t="s">
        <v>28</v>
      </c>
      <c r="C245" s="11">
        <v>84279</v>
      </c>
      <c r="D245" s="12">
        <v>84396</v>
      </c>
      <c r="E245" s="129">
        <v>168675</v>
      </c>
      <c r="F245" s="193">
        <v>1062</v>
      </c>
      <c r="G245" s="161">
        <v>999</v>
      </c>
      <c r="H245" s="194">
        <v>2061</v>
      </c>
      <c r="I245" s="20">
        <v>1132</v>
      </c>
      <c r="J245" s="161">
        <v>1006</v>
      </c>
      <c r="K245" s="194">
        <v>2138</v>
      </c>
    </row>
    <row r="246" spans="1:11" x14ac:dyDescent="0.25">
      <c r="A246" s="103"/>
      <c r="B246" s="104" t="s">
        <v>29</v>
      </c>
      <c r="C246" s="11">
        <v>90246</v>
      </c>
      <c r="D246" s="12">
        <v>87522</v>
      </c>
      <c r="E246" s="129">
        <v>177768</v>
      </c>
      <c r="F246" s="193">
        <v>1149</v>
      </c>
      <c r="G246" s="161">
        <v>1105</v>
      </c>
      <c r="H246" s="194">
        <v>2254</v>
      </c>
      <c r="I246" s="20">
        <v>1133</v>
      </c>
      <c r="J246" s="161">
        <v>1028</v>
      </c>
      <c r="K246" s="194">
        <v>2161</v>
      </c>
    </row>
    <row r="247" spans="1:11" x14ac:dyDescent="0.25">
      <c r="A247" s="1095" t="s">
        <v>63</v>
      </c>
      <c r="B247" s="104" t="s">
        <v>30</v>
      </c>
      <c r="C247" s="11">
        <v>19040</v>
      </c>
      <c r="D247" s="12">
        <v>20427</v>
      </c>
      <c r="E247" s="129">
        <v>39467</v>
      </c>
      <c r="F247" s="193">
        <v>226</v>
      </c>
      <c r="G247" s="161">
        <v>215</v>
      </c>
      <c r="H247" s="194">
        <v>441</v>
      </c>
      <c r="I247" s="20">
        <v>207</v>
      </c>
      <c r="J247" s="161">
        <v>230</v>
      </c>
      <c r="K247" s="194">
        <v>437</v>
      </c>
    </row>
    <row r="248" spans="1:11" x14ac:dyDescent="0.25">
      <c r="A248" s="1095"/>
      <c r="B248" s="105" t="s">
        <v>31</v>
      </c>
      <c r="C248" s="11">
        <v>31109</v>
      </c>
      <c r="D248" s="12">
        <v>31214</v>
      </c>
      <c r="E248" s="129">
        <v>62323</v>
      </c>
      <c r="F248" s="193">
        <v>370</v>
      </c>
      <c r="G248" s="161">
        <v>356</v>
      </c>
      <c r="H248" s="194">
        <v>726</v>
      </c>
      <c r="I248" s="20">
        <v>376</v>
      </c>
      <c r="J248" s="161">
        <v>342</v>
      </c>
      <c r="K248" s="194">
        <v>718</v>
      </c>
    </row>
    <row r="249" spans="1:11" x14ac:dyDescent="0.25">
      <c r="A249" s="103"/>
      <c r="B249" s="105" t="s">
        <v>32</v>
      </c>
      <c r="C249" s="11">
        <v>31444</v>
      </c>
      <c r="D249" s="12">
        <v>33033</v>
      </c>
      <c r="E249" s="129">
        <v>64477</v>
      </c>
      <c r="F249" s="193">
        <v>343</v>
      </c>
      <c r="G249" s="161">
        <v>327</v>
      </c>
      <c r="H249" s="194">
        <v>670</v>
      </c>
      <c r="I249" s="20">
        <v>341</v>
      </c>
      <c r="J249" s="161">
        <v>305</v>
      </c>
      <c r="K249" s="194">
        <v>646</v>
      </c>
    </row>
    <row r="250" spans="1:11" x14ac:dyDescent="0.25">
      <c r="A250" s="103"/>
      <c r="B250" s="105" t="s">
        <v>33</v>
      </c>
      <c r="C250" s="13">
        <v>26625</v>
      </c>
      <c r="D250" s="4">
        <v>27824</v>
      </c>
      <c r="E250" s="129">
        <v>54449</v>
      </c>
      <c r="F250" s="193">
        <v>316</v>
      </c>
      <c r="G250" s="161">
        <v>287</v>
      </c>
      <c r="H250" s="194">
        <v>603</v>
      </c>
      <c r="I250" s="20">
        <v>317</v>
      </c>
      <c r="J250" s="161">
        <v>305</v>
      </c>
      <c r="K250" s="194">
        <v>622</v>
      </c>
    </row>
    <row r="251" spans="1:11" x14ac:dyDescent="0.25">
      <c r="A251" s="103"/>
      <c r="B251" s="105" t="s">
        <v>34</v>
      </c>
      <c r="C251" s="13">
        <v>19698</v>
      </c>
      <c r="D251" s="4">
        <v>20271</v>
      </c>
      <c r="E251" s="129">
        <v>39969</v>
      </c>
      <c r="F251" s="193">
        <v>240</v>
      </c>
      <c r="G251" s="161">
        <v>204</v>
      </c>
      <c r="H251" s="194">
        <v>444</v>
      </c>
      <c r="I251" s="20">
        <v>251</v>
      </c>
      <c r="J251" s="161">
        <v>217</v>
      </c>
      <c r="K251" s="194">
        <v>468</v>
      </c>
    </row>
    <row r="252" spans="1:11" x14ac:dyDescent="0.25">
      <c r="A252" s="103"/>
      <c r="B252" s="106" t="s">
        <v>35</v>
      </c>
      <c r="C252" s="14">
        <v>23787</v>
      </c>
      <c r="D252" s="8">
        <v>24743</v>
      </c>
      <c r="E252" s="130">
        <v>48530</v>
      </c>
      <c r="F252" s="193">
        <v>272</v>
      </c>
      <c r="G252" s="161">
        <v>254</v>
      </c>
      <c r="H252" s="194">
        <v>526</v>
      </c>
      <c r="I252" s="20">
        <v>254</v>
      </c>
      <c r="J252" s="161">
        <v>192</v>
      </c>
      <c r="K252" s="194">
        <v>446</v>
      </c>
    </row>
    <row r="253" spans="1:11" ht="17" thickBot="1" x14ac:dyDescent="0.3">
      <c r="A253" s="107"/>
      <c r="B253" s="95" t="s">
        <v>55</v>
      </c>
      <c r="C253" s="15">
        <v>20507</v>
      </c>
      <c r="D253" s="15">
        <v>21159</v>
      </c>
      <c r="E253" s="131">
        <v>41666</v>
      </c>
      <c r="F253" s="196">
        <v>271</v>
      </c>
      <c r="G253" s="162">
        <v>262</v>
      </c>
      <c r="H253" s="197">
        <v>533</v>
      </c>
      <c r="I253" s="235">
        <v>240</v>
      </c>
      <c r="J253" s="162">
        <v>223</v>
      </c>
      <c r="K253" s="197">
        <v>463</v>
      </c>
    </row>
    <row r="254" spans="1:11" ht="17" thickBot="1" x14ac:dyDescent="0.3">
      <c r="A254" s="108"/>
      <c r="B254" s="109" t="s">
        <v>36</v>
      </c>
      <c r="C254" s="16">
        <v>677539</v>
      </c>
      <c r="D254" s="17">
        <v>701320</v>
      </c>
      <c r="E254" s="211">
        <v>1378859</v>
      </c>
      <c r="F254" s="214">
        <v>8062</v>
      </c>
      <c r="G254" s="215">
        <v>7710</v>
      </c>
      <c r="H254" s="216">
        <v>15772</v>
      </c>
      <c r="I254" s="240">
        <v>8266</v>
      </c>
      <c r="J254" s="215">
        <v>7619</v>
      </c>
      <c r="K254" s="217">
        <v>15885</v>
      </c>
    </row>
    <row r="255" spans="1:11" ht="17.5" thickTop="1" thickBot="1" x14ac:dyDescent="0.3">
      <c r="A255" s="110"/>
      <c r="B255" s="111" t="s">
        <v>37</v>
      </c>
      <c r="C255" s="18">
        <v>795062</v>
      </c>
      <c r="D255" s="19">
        <v>819890</v>
      </c>
      <c r="E255" s="212">
        <v>1614952</v>
      </c>
      <c r="F255" s="220">
        <v>9352</v>
      </c>
      <c r="G255" s="221">
        <v>8936</v>
      </c>
      <c r="H255" s="222">
        <v>18288</v>
      </c>
      <c r="I255" s="241">
        <v>9582</v>
      </c>
      <c r="J255" s="221">
        <v>8877</v>
      </c>
      <c r="K255" s="223">
        <v>18459</v>
      </c>
    </row>
    <row r="256" spans="1:11" ht="17" thickTop="1" x14ac:dyDescent="0.25">
      <c r="A256" s="1096" t="s">
        <v>113</v>
      </c>
      <c r="B256" s="112" t="s">
        <v>38</v>
      </c>
      <c r="C256" s="132">
        <v>183835</v>
      </c>
      <c r="D256" s="133">
        <v>194843</v>
      </c>
      <c r="E256" s="213">
        <v>378678</v>
      </c>
      <c r="F256" s="218">
        <v>2101</v>
      </c>
      <c r="G256" s="164">
        <v>2073</v>
      </c>
      <c r="H256" s="199">
        <v>4174</v>
      </c>
      <c r="I256" s="238">
        <v>2151</v>
      </c>
      <c r="J256" s="164">
        <v>2123</v>
      </c>
      <c r="K256" s="219">
        <v>4274</v>
      </c>
    </row>
    <row r="257" spans="1:11" x14ac:dyDescent="0.25">
      <c r="A257" s="1097"/>
      <c r="B257" s="113" t="s">
        <v>40</v>
      </c>
      <c r="C257" s="3">
        <v>164249</v>
      </c>
      <c r="D257" s="20">
        <v>169129</v>
      </c>
      <c r="E257" s="198">
        <v>333378</v>
      </c>
      <c r="F257" s="11">
        <v>1994</v>
      </c>
      <c r="G257" s="161">
        <v>1893</v>
      </c>
      <c r="H257" s="194">
        <v>3887</v>
      </c>
      <c r="I257" s="20">
        <v>2038</v>
      </c>
      <c r="J257" s="161">
        <v>1875</v>
      </c>
      <c r="K257" s="203">
        <v>3913</v>
      </c>
    </row>
    <row r="258" spans="1:11" x14ac:dyDescent="0.25">
      <c r="A258" s="1097"/>
      <c r="B258" s="113" t="s">
        <v>42</v>
      </c>
      <c r="C258" s="3">
        <v>154026</v>
      </c>
      <c r="D258" s="20">
        <v>149942</v>
      </c>
      <c r="E258" s="193">
        <v>303968</v>
      </c>
      <c r="F258" s="11">
        <v>1881</v>
      </c>
      <c r="G258" s="161">
        <v>1776</v>
      </c>
      <c r="H258" s="194">
        <v>3657</v>
      </c>
      <c r="I258" s="20">
        <v>1894</v>
      </c>
      <c r="J258" s="161">
        <v>1687</v>
      </c>
      <c r="K258" s="203">
        <v>3581</v>
      </c>
    </row>
    <row r="259" spans="1:11" x14ac:dyDescent="0.25">
      <c r="A259" s="1097"/>
      <c r="B259" s="332" t="s">
        <v>44</v>
      </c>
      <c r="C259" s="3">
        <v>144294</v>
      </c>
      <c r="D259" s="20">
        <v>151640</v>
      </c>
      <c r="E259" s="196">
        <v>295934</v>
      </c>
      <c r="F259" s="11">
        <v>1662</v>
      </c>
      <c r="G259" s="161">
        <v>1605</v>
      </c>
      <c r="H259" s="194">
        <v>3267</v>
      </c>
      <c r="I259" s="20">
        <v>1780</v>
      </c>
      <c r="J259" s="161">
        <v>1708</v>
      </c>
      <c r="K259" s="203">
        <v>3488</v>
      </c>
    </row>
    <row r="260" spans="1:11" ht="17" thickBot="1" x14ac:dyDescent="0.3">
      <c r="A260" s="1098"/>
      <c r="B260" s="93" t="s">
        <v>45</v>
      </c>
      <c r="C260" s="5">
        <v>148658</v>
      </c>
      <c r="D260" s="21">
        <v>154336</v>
      </c>
      <c r="E260" s="195">
        <v>302994</v>
      </c>
      <c r="F260" s="204">
        <v>1714</v>
      </c>
      <c r="G260" s="165">
        <v>1589</v>
      </c>
      <c r="H260" s="205">
        <v>3303</v>
      </c>
      <c r="I260" s="237">
        <v>1719</v>
      </c>
      <c r="J260" s="165">
        <v>1484</v>
      </c>
      <c r="K260" s="206">
        <v>3203</v>
      </c>
    </row>
    <row r="261" spans="1:11" ht="23.5" x14ac:dyDescent="0.25">
      <c r="A261" s="341" t="s">
        <v>122</v>
      </c>
    </row>
    <row r="262" spans="1:11" x14ac:dyDescent="0.25">
      <c r="A262" s="1099" t="s">
        <v>65</v>
      </c>
      <c r="B262" s="1067" t="s">
        <v>64</v>
      </c>
      <c r="C262" s="1113" t="s">
        <v>292</v>
      </c>
      <c r="D262" s="1114"/>
      <c r="E262" s="1115"/>
    </row>
    <row r="263" spans="1:11" x14ac:dyDescent="0.25">
      <c r="A263" s="1100"/>
      <c r="B263" s="1068"/>
      <c r="C263" s="118" t="s">
        <v>66</v>
      </c>
      <c r="D263" s="119" t="s">
        <v>67</v>
      </c>
      <c r="E263" s="120" t="s">
        <v>68</v>
      </c>
    </row>
    <row r="264" spans="1:11" ht="16.5" customHeight="1" x14ac:dyDescent="0.25">
      <c r="A264" s="1079" t="s">
        <v>115</v>
      </c>
      <c r="B264" s="26" t="s">
        <v>69</v>
      </c>
      <c r="C264" s="72">
        <v>135240</v>
      </c>
      <c r="D264" s="73">
        <v>143707</v>
      </c>
      <c r="E264" s="74">
        <v>278947</v>
      </c>
    </row>
    <row r="265" spans="1:11" x14ac:dyDescent="0.25">
      <c r="A265" s="1080"/>
      <c r="B265" s="27" t="s">
        <v>71</v>
      </c>
      <c r="C265" s="72">
        <v>7461</v>
      </c>
      <c r="D265" s="73">
        <v>7633</v>
      </c>
      <c r="E265" s="74">
        <v>15094</v>
      </c>
    </row>
    <row r="266" spans="1:11" x14ac:dyDescent="0.25">
      <c r="A266" s="652"/>
      <c r="B266" s="26" t="s">
        <v>70</v>
      </c>
      <c r="C266" s="72">
        <v>19040</v>
      </c>
      <c r="D266" s="73">
        <v>20427</v>
      </c>
      <c r="E266" s="74">
        <v>39467</v>
      </c>
    </row>
    <row r="267" spans="1:11" x14ac:dyDescent="0.25">
      <c r="A267" s="652"/>
      <c r="B267" s="26" t="s">
        <v>72</v>
      </c>
      <c r="C267" s="72">
        <v>7869</v>
      </c>
      <c r="D267" s="73">
        <v>7967</v>
      </c>
      <c r="E267" s="74">
        <v>15836</v>
      </c>
    </row>
    <row r="268" spans="1:11" x14ac:dyDescent="0.25">
      <c r="A268" s="652"/>
      <c r="B268" s="26" t="s">
        <v>73</v>
      </c>
      <c r="C268" s="72">
        <v>774</v>
      </c>
      <c r="D268" s="73">
        <v>870</v>
      </c>
      <c r="E268" s="74">
        <v>1644</v>
      </c>
    </row>
    <row r="269" spans="1:11" x14ac:dyDescent="0.25">
      <c r="A269" s="652"/>
      <c r="B269" s="28" t="s">
        <v>74</v>
      </c>
      <c r="C269" s="853">
        <v>1784</v>
      </c>
      <c r="D269" s="854">
        <v>1882</v>
      </c>
      <c r="E269" s="80">
        <v>3666</v>
      </c>
    </row>
    <row r="270" spans="1:11" x14ac:dyDescent="0.25">
      <c r="A270" s="652"/>
      <c r="B270" s="28" t="s">
        <v>75</v>
      </c>
      <c r="C270" s="853">
        <v>1274</v>
      </c>
      <c r="D270" s="854">
        <v>1409</v>
      </c>
      <c r="E270" s="80">
        <v>2683</v>
      </c>
    </row>
    <row r="271" spans="1:11" x14ac:dyDescent="0.25">
      <c r="A271" s="652"/>
      <c r="B271" s="28" t="s">
        <v>76</v>
      </c>
      <c r="C271" s="853">
        <v>2812</v>
      </c>
      <c r="D271" s="854">
        <v>2858</v>
      </c>
      <c r="E271" s="80">
        <v>5670</v>
      </c>
    </row>
    <row r="272" spans="1:11" ht="16.5" customHeight="1" thickBot="1" x14ac:dyDescent="0.3">
      <c r="A272" s="653"/>
      <c r="B272" s="28" t="s">
        <v>77</v>
      </c>
      <c r="C272" s="78">
        <v>7581</v>
      </c>
      <c r="D272" s="79">
        <v>8090</v>
      </c>
      <c r="E272" s="80">
        <v>15671</v>
      </c>
    </row>
    <row r="273" spans="1:5" ht="17" thickBot="1" x14ac:dyDescent="0.3">
      <c r="A273" s="851"/>
      <c r="B273" s="852" t="s">
        <v>197</v>
      </c>
      <c r="C273" s="83">
        <v>183835</v>
      </c>
      <c r="D273" s="84">
        <v>194843</v>
      </c>
      <c r="E273" s="85">
        <v>378678</v>
      </c>
    </row>
    <row r="274" spans="1:5" ht="16.5" customHeight="1" x14ac:dyDescent="0.25">
      <c r="A274" s="1081" t="s">
        <v>116</v>
      </c>
      <c r="B274" s="548" t="s">
        <v>78</v>
      </c>
      <c r="C274" s="682">
        <v>36703</v>
      </c>
      <c r="D274" s="683">
        <v>40401</v>
      </c>
      <c r="E274" s="684">
        <v>77104</v>
      </c>
    </row>
    <row r="275" spans="1:5" x14ac:dyDescent="0.25">
      <c r="A275" s="1082"/>
      <c r="B275" s="29" t="s">
        <v>79</v>
      </c>
      <c r="C275" s="680">
        <v>84279</v>
      </c>
      <c r="D275" s="681">
        <v>84396</v>
      </c>
      <c r="E275" s="89">
        <v>168675</v>
      </c>
    </row>
    <row r="276" spans="1:5" x14ac:dyDescent="0.25">
      <c r="A276" s="652"/>
      <c r="B276" s="26" t="s">
        <v>80</v>
      </c>
      <c r="C276" s="72">
        <v>8662</v>
      </c>
      <c r="D276" s="73">
        <v>8671</v>
      </c>
      <c r="E276" s="74">
        <v>17333</v>
      </c>
    </row>
    <row r="277" spans="1:5" x14ac:dyDescent="0.25">
      <c r="A277" s="649"/>
      <c r="B277" s="27" t="s">
        <v>81</v>
      </c>
      <c r="C277" s="72">
        <v>19733</v>
      </c>
      <c r="D277" s="73">
        <v>20289</v>
      </c>
      <c r="E277" s="74">
        <v>40022</v>
      </c>
    </row>
    <row r="278" spans="1:5" ht="17" thickBot="1" x14ac:dyDescent="0.3">
      <c r="A278" s="649"/>
      <c r="B278" s="542" t="s">
        <v>82</v>
      </c>
      <c r="C278" s="72">
        <v>14872</v>
      </c>
      <c r="D278" s="73">
        <v>15372</v>
      </c>
      <c r="E278" s="74">
        <v>30244</v>
      </c>
    </row>
    <row r="279" spans="1:5" ht="17" thickBot="1" x14ac:dyDescent="0.3">
      <c r="A279" s="851"/>
      <c r="B279" s="852" t="s">
        <v>198</v>
      </c>
      <c r="C279" s="83">
        <v>164249</v>
      </c>
      <c r="D279" s="84">
        <v>169129</v>
      </c>
      <c r="E279" s="85">
        <v>333378</v>
      </c>
    </row>
    <row r="280" spans="1:5" ht="16.5" customHeight="1" x14ac:dyDescent="0.25">
      <c r="A280" s="1081" t="s">
        <v>117</v>
      </c>
      <c r="B280" s="685" t="s">
        <v>83</v>
      </c>
      <c r="C280" s="680">
        <v>81584</v>
      </c>
      <c r="D280" s="680">
        <v>78851</v>
      </c>
      <c r="E280" s="855">
        <v>160435</v>
      </c>
    </row>
    <row r="281" spans="1:5" ht="16.5" customHeight="1" x14ac:dyDescent="0.25">
      <c r="A281" s="1082"/>
      <c r="B281" s="30" t="s">
        <v>84</v>
      </c>
      <c r="C281" s="680">
        <v>31109</v>
      </c>
      <c r="D281" s="681">
        <v>31214</v>
      </c>
      <c r="E281" s="89">
        <v>62323</v>
      </c>
    </row>
    <row r="282" spans="1:5" x14ac:dyDescent="0.25">
      <c r="A282" s="649"/>
      <c r="B282" s="27" t="s">
        <v>85</v>
      </c>
      <c r="C282" s="72">
        <v>5967</v>
      </c>
      <c r="D282" s="73">
        <v>5989</v>
      </c>
      <c r="E282" s="74">
        <v>11956</v>
      </c>
    </row>
    <row r="283" spans="1:5" x14ac:dyDescent="0.25">
      <c r="A283" s="649"/>
      <c r="B283" s="27" t="s">
        <v>86</v>
      </c>
      <c r="C283" s="72">
        <v>4593</v>
      </c>
      <c r="D283" s="73">
        <v>4590</v>
      </c>
      <c r="E283" s="74">
        <v>9183</v>
      </c>
    </row>
    <row r="284" spans="1:5" x14ac:dyDescent="0.25">
      <c r="A284" s="649"/>
      <c r="B284" s="26" t="s">
        <v>87</v>
      </c>
      <c r="C284" s="72">
        <v>4644</v>
      </c>
      <c r="D284" s="73">
        <v>4524</v>
      </c>
      <c r="E284" s="74">
        <v>9168</v>
      </c>
    </row>
    <row r="285" spans="1:5" x14ac:dyDescent="0.25">
      <c r="A285" s="649"/>
      <c r="B285" s="26" t="s">
        <v>88</v>
      </c>
      <c r="C285" s="72">
        <v>15244</v>
      </c>
      <c r="D285" s="73">
        <v>13938</v>
      </c>
      <c r="E285" s="74">
        <v>29182</v>
      </c>
    </row>
    <row r="286" spans="1:5" ht="17" thickBot="1" x14ac:dyDescent="0.3">
      <c r="A286" s="649"/>
      <c r="B286" s="26" t="s">
        <v>89</v>
      </c>
      <c r="C286" s="72">
        <v>10885</v>
      </c>
      <c r="D286" s="73">
        <v>10836</v>
      </c>
      <c r="E286" s="74">
        <v>21721</v>
      </c>
    </row>
    <row r="287" spans="1:5" ht="17" thickBot="1" x14ac:dyDescent="0.3">
      <c r="B287" s="851" t="s">
        <v>161</v>
      </c>
      <c r="C287" s="83">
        <v>154026</v>
      </c>
      <c r="D287" s="84">
        <v>149942</v>
      </c>
      <c r="E287" s="85">
        <v>303968</v>
      </c>
    </row>
    <row r="288" spans="1:5" ht="33" x14ac:dyDescent="0.25">
      <c r="A288" s="648" t="s">
        <v>118</v>
      </c>
      <c r="B288" s="29" t="s">
        <v>90</v>
      </c>
      <c r="C288" s="87">
        <v>116408</v>
      </c>
      <c r="D288" s="88">
        <v>122518</v>
      </c>
      <c r="E288" s="89">
        <v>238926</v>
      </c>
    </row>
    <row r="289" spans="1:5" x14ac:dyDescent="0.25">
      <c r="A289" s="649"/>
      <c r="B289" s="27" t="s">
        <v>91</v>
      </c>
      <c r="C289" s="72">
        <v>26625</v>
      </c>
      <c r="D289" s="73">
        <v>27824</v>
      </c>
      <c r="E289" s="74">
        <v>54449</v>
      </c>
    </row>
    <row r="290" spans="1:5" ht="16.5" customHeight="1" x14ac:dyDescent="0.25">
      <c r="A290" s="649"/>
      <c r="B290" s="26" t="s">
        <v>92</v>
      </c>
      <c r="C290" s="72">
        <v>496</v>
      </c>
      <c r="D290" s="73">
        <v>475</v>
      </c>
      <c r="E290" s="74">
        <v>971</v>
      </c>
    </row>
    <row r="291" spans="1:5" ht="17" thickBot="1" x14ac:dyDescent="0.3">
      <c r="A291" s="650"/>
      <c r="B291" s="28" t="s">
        <v>93</v>
      </c>
      <c r="C291" s="78">
        <v>765</v>
      </c>
      <c r="D291" s="79">
        <v>823</v>
      </c>
      <c r="E291" s="80">
        <v>1588</v>
      </c>
    </row>
    <row r="292" spans="1:5" ht="17" thickBot="1" x14ac:dyDescent="0.3">
      <c r="B292" s="851" t="s">
        <v>163</v>
      </c>
      <c r="C292" s="83">
        <v>144294</v>
      </c>
      <c r="D292" s="84">
        <v>151640</v>
      </c>
      <c r="E292" s="85">
        <v>295934</v>
      </c>
    </row>
    <row r="293" spans="1:5" ht="33" x14ac:dyDescent="0.25">
      <c r="A293" s="648" t="s">
        <v>119</v>
      </c>
      <c r="B293" s="29" t="s">
        <v>94</v>
      </c>
      <c r="C293" s="87">
        <v>34992</v>
      </c>
      <c r="D293" s="88">
        <v>36472</v>
      </c>
      <c r="E293" s="74">
        <v>71464</v>
      </c>
    </row>
    <row r="294" spans="1:5" x14ac:dyDescent="0.25">
      <c r="A294" s="652"/>
      <c r="B294" s="551" t="s">
        <v>95</v>
      </c>
      <c r="C294" s="680">
        <v>23575</v>
      </c>
      <c r="D294" s="681">
        <v>25066</v>
      </c>
      <c r="E294" s="74">
        <v>48641</v>
      </c>
    </row>
    <row r="295" spans="1:5" ht="16.5" customHeight="1" x14ac:dyDescent="0.25">
      <c r="A295" s="649"/>
      <c r="B295" s="27" t="s">
        <v>96</v>
      </c>
      <c r="C295" s="72">
        <v>19698</v>
      </c>
      <c r="D295" s="73">
        <v>20271</v>
      </c>
      <c r="E295" s="74">
        <v>39969</v>
      </c>
    </row>
    <row r="296" spans="1:5" ht="16.5" customHeight="1" x14ac:dyDescent="0.25">
      <c r="A296" s="649"/>
      <c r="B296" s="27" t="s">
        <v>97</v>
      </c>
      <c r="C296" s="72">
        <v>23787</v>
      </c>
      <c r="D296" s="73">
        <v>24743</v>
      </c>
      <c r="E296" s="74">
        <v>48530</v>
      </c>
    </row>
    <row r="297" spans="1:5" x14ac:dyDescent="0.25">
      <c r="A297" s="649"/>
      <c r="B297" s="27" t="s">
        <v>98</v>
      </c>
      <c r="C297" s="72">
        <v>6209</v>
      </c>
      <c r="D297" s="73">
        <v>6013</v>
      </c>
      <c r="E297" s="74">
        <v>12222</v>
      </c>
    </row>
    <row r="298" spans="1:5" x14ac:dyDescent="0.25">
      <c r="A298" s="649"/>
      <c r="B298" s="27" t="s">
        <v>99</v>
      </c>
      <c r="C298" s="72">
        <v>8795</v>
      </c>
      <c r="D298" s="73">
        <v>9061</v>
      </c>
      <c r="E298" s="74">
        <v>17856</v>
      </c>
    </row>
    <row r="299" spans="1:5" x14ac:dyDescent="0.25">
      <c r="A299" s="649"/>
      <c r="B299" s="27" t="s">
        <v>100</v>
      </c>
      <c r="C299" s="72">
        <v>3071</v>
      </c>
      <c r="D299" s="73">
        <v>3181</v>
      </c>
      <c r="E299" s="74">
        <v>6252</v>
      </c>
    </row>
    <row r="300" spans="1:5" x14ac:dyDescent="0.25">
      <c r="A300" s="649"/>
      <c r="B300" s="27" t="s">
        <v>101</v>
      </c>
      <c r="C300" s="72">
        <v>729</v>
      </c>
      <c r="D300" s="73">
        <v>835</v>
      </c>
      <c r="E300" s="74">
        <v>1564</v>
      </c>
    </row>
    <row r="301" spans="1:5" x14ac:dyDescent="0.25">
      <c r="A301" s="649"/>
      <c r="B301" s="27" t="s">
        <v>102</v>
      </c>
      <c r="C301" s="72">
        <v>5361</v>
      </c>
      <c r="D301" s="73">
        <v>5603</v>
      </c>
      <c r="E301" s="74">
        <v>10964</v>
      </c>
    </row>
    <row r="302" spans="1:5" x14ac:dyDescent="0.25">
      <c r="A302" s="649"/>
      <c r="B302" s="27" t="s">
        <v>103</v>
      </c>
      <c r="C302" s="72">
        <v>6455</v>
      </c>
      <c r="D302" s="73">
        <v>6832</v>
      </c>
      <c r="E302" s="74">
        <v>13287</v>
      </c>
    </row>
    <row r="303" spans="1:5" x14ac:dyDescent="0.25">
      <c r="A303" s="649"/>
      <c r="B303" s="27" t="s">
        <v>104</v>
      </c>
      <c r="C303" s="72">
        <v>2331</v>
      </c>
      <c r="D303" s="73">
        <v>2377</v>
      </c>
      <c r="E303" s="74">
        <v>4708</v>
      </c>
    </row>
    <row r="304" spans="1:5" x14ac:dyDescent="0.25">
      <c r="A304" s="649"/>
      <c r="B304" s="27" t="s">
        <v>105</v>
      </c>
      <c r="C304" s="72">
        <v>3998</v>
      </c>
      <c r="D304" s="73">
        <v>4014</v>
      </c>
      <c r="E304" s="74">
        <v>8012</v>
      </c>
    </row>
    <row r="305" spans="1:5" x14ac:dyDescent="0.25">
      <c r="A305" s="649"/>
      <c r="B305" s="27" t="s">
        <v>106</v>
      </c>
      <c r="C305" s="72">
        <v>2652</v>
      </c>
      <c r="D305" s="73">
        <v>2607</v>
      </c>
      <c r="E305" s="74">
        <v>5259</v>
      </c>
    </row>
    <row r="306" spans="1:5" x14ac:dyDescent="0.25">
      <c r="A306" s="649"/>
      <c r="B306" s="27" t="s">
        <v>107</v>
      </c>
      <c r="C306" s="72">
        <v>1433</v>
      </c>
      <c r="D306" s="73">
        <v>1495</v>
      </c>
      <c r="E306" s="74">
        <v>2928</v>
      </c>
    </row>
    <row r="307" spans="1:5" ht="17" thickBot="1" x14ac:dyDescent="0.3">
      <c r="A307" s="652"/>
      <c r="B307" s="27" t="s">
        <v>108</v>
      </c>
      <c r="C307" s="72">
        <v>5572</v>
      </c>
      <c r="D307" s="73">
        <v>5766</v>
      </c>
      <c r="E307" s="74">
        <v>11338</v>
      </c>
    </row>
    <row r="308" spans="1:5" ht="17" thickBot="1" x14ac:dyDescent="0.3">
      <c r="B308" s="851" t="s">
        <v>165</v>
      </c>
      <c r="C308" s="83">
        <v>148658</v>
      </c>
      <c r="D308" s="84">
        <v>154336</v>
      </c>
      <c r="E308" s="85">
        <v>302994</v>
      </c>
    </row>
    <row r="309" spans="1:5" ht="17" thickBot="1" x14ac:dyDescent="0.3">
      <c r="A309" s="1087" t="s">
        <v>109</v>
      </c>
      <c r="B309" s="1088"/>
      <c r="C309" s="92">
        <v>795062</v>
      </c>
      <c r="D309" s="84">
        <v>819890</v>
      </c>
      <c r="E309" s="86">
        <v>1614952</v>
      </c>
    </row>
    <row r="310" spans="1:5" x14ac:dyDescent="0.25">
      <c r="A310" s="649"/>
      <c r="B310" s="26" t="s">
        <v>107</v>
      </c>
      <c r="C310" s="38">
        <v>1450</v>
      </c>
      <c r="D310" s="39">
        <v>1508</v>
      </c>
      <c r="E310" s="40">
        <v>2958</v>
      </c>
    </row>
    <row r="311" spans="1:5" ht="17" thickBot="1" x14ac:dyDescent="0.3">
      <c r="A311" s="650"/>
      <c r="B311" s="28" t="s">
        <v>108</v>
      </c>
      <c r="C311" s="41">
        <v>5629</v>
      </c>
      <c r="D311" s="42">
        <v>5824</v>
      </c>
      <c r="E311" s="40">
        <v>11453</v>
      </c>
    </row>
    <row r="312" spans="1:5" ht="17" thickBot="1" x14ac:dyDescent="0.3">
      <c r="B312" s="851" t="s">
        <v>165</v>
      </c>
      <c r="C312" s="43">
        <f>SUM(C295:C296,C299:C311)</f>
        <v>1025886</v>
      </c>
      <c r="D312" s="44">
        <f t="shared" ref="D312:E312" si="1">SUM(D295:D296,D299:D311)</f>
        <v>1059282</v>
      </c>
      <c r="E312" s="45">
        <f t="shared" si="1"/>
        <v>2085168</v>
      </c>
    </row>
    <row r="313" spans="1:5" ht="17" thickBot="1" x14ac:dyDescent="0.3">
      <c r="A313" s="1087" t="s">
        <v>109</v>
      </c>
      <c r="B313" s="1088"/>
      <c r="C313" s="47">
        <f>SUM(C270,C279,C289,C294,C312)</f>
        <v>1241609</v>
      </c>
      <c r="D313" s="44">
        <f t="shared" ref="D313:E313" si="2">SUM(D270,D279,D289,D294,D312)</f>
        <v>1282710</v>
      </c>
      <c r="E313" s="46">
        <f t="shared" si="2"/>
        <v>2524319</v>
      </c>
    </row>
  </sheetData>
  <mergeCells count="71">
    <mergeCell ref="A2:B4"/>
    <mergeCell ref="C2:K2"/>
    <mergeCell ref="C3:C4"/>
    <mergeCell ref="D3:D4"/>
    <mergeCell ref="E3:E4"/>
    <mergeCell ref="F3:H3"/>
    <mergeCell ref="I3:K3"/>
    <mergeCell ref="C56:E56"/>
    <mergeCell ref="A5:A7"/>
    <mergeCell ref="A8:A10"/>
    <mergeCell ref="A11:A14"/>
    <mergeCell ref="A15:A21"/>
    <mergeCell ref="A22:A26"/>
    <mergeCell ref="A27:A28"/>
    <mergeCell ref="A29:A34"/>
    <mergeCell ref="A41:A42"/>
    <mergeCell ref="B56:B57"/>
    <mergeCell ref="A56:A57"/>
    <mergeCell ref="A50:A54"/>
    <mergeCell ref="C105:K105"/>
    <mergeCell ref="C106:C107"/>
    <mergeCell ref="D106:D107"/>
    <mergeCell ref="E106:E107"/>
    <mergeCell ref="F106:H106"/>
    <mergeCell ref="I106:K106"/>
    <mergeCell ref="C262:E262"/>
    <mergeCell ref="E209:E210"/>
    <mergeCell ref="B159:B160"/>
    <mergeCell ref="C159:E159"/>
    <mergeCell ref="A125:A129"/>
    <mergeCell ref="A153:A157"/>
    <mergeCell ref="A130:A131"/>
    <mergeCell ref="A132:A137"/>
    <mergeCell ref="A144:A145"/>
    <mergeCell ref="A159:A160"/>
    <mergeCell ref="A206:B206"/>
    <mergeCell ref="A162:A163"/>
    <mergeCell ref="F209:H209"/>
    <mergeCell ref="A228:A232"/>
    <mergeCell ref="A208:B210"/>
    <mergeCell ref="C208:K208"/>
    <mergeCell ref="C209:C210"/>
    <mergeCell ref="D209:D210"/>
    <mergeCell ref="I209:K209"/>
    <mergeCell ref="A211:A213"/>
    <mergeCell ref="A214:A216"/>
    <mergeCell ref="A313:B313"/>
    <mergeCell ref="A217:A220"/>
    <mergeCell ref="A221:A227"/>
    <mergeCell ref="A233:A234"/>
    <mergeCell ref="A235:A240"/>
    <mergeCell ref="A247:A248"/>
    <mergeCell ref="A256:A260"/>
    <mergeCell ref="A262:A263"/>
    <mergeCell ref="B262:B263"/>
    <mergeCell ref="A309:B309"/>
    <mergeCell ref="A58:A59"/>
    <mergeCell ref="A264:A265"/>
    <mergeCell ref="A274:A275"/>
    <mergeCell ref="A280:A281"/>
    <mergeCell ref="A178:A179"/>
    <mergeCell ref="A82:A83"/>
    <mergeCell ref="A87:A88"/>
    <mergeCell ref="A74:A75"/>
    <mergeCell ref="A68:A69"/>
    <mergeCell ref="A108:A110"/>
    <mergeCell ref="A111:A113"/>
    <mergeCell ref="A114:A117"/>
    <mergeCell ref="A118:A124"/>
    <mergeCell ref="A103:B103"/>
    <mergeCell ref="A105:B107"/>
  </mergeCells>
  <phoneticPr fontId="12" type="Hiragana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6CBD-D7FB-4B57-BE9C-9C11871F8569}">
  <sheetPr>
    <tabColor theme="1"/>
  </sheetPr>
  <dimension ref="A1:DT50"/>
  <sheetViews>
    <sheetView topLeftCell="BC22" zoomScale="70" zoomScaleNormal="70" workbookViewId="0">
      <selection activeCell="A34" sqref="A34:XFD34"/>
    </sheetView>
  </sheetViews>
  <sheetFormatPr defaultRowHeight="16.5" x14ac:dyDescent="0.25"/>
  <sheetData>
    <row r="1" spans="1:110" ht="17" thickBot="1" x14ac:dyDescent="0.3">
      <c r="A1" s="335" t="s">
        <v>139</v>
      </c>
      <c r="B1" s="336"/>
      <c r="C1" s="336"/>
      <c r="D1" s="336"/>
      <c r="E1" s="336"/>
      <c r="F1" s="335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6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5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8"/>
      <c r="BJ1" s="338"/>
      <c r="BK1" s="338"/>
      <c r="BL1" s="338"/>
      <c r="BM1" s="339"/>
      <c r="BN1" s="335"/>
      <c r="BO1" s="335"/>
      <c r="BP1" s="335"/>
      <c r="BQ1" s="335"/>
      <c r="BR1" s="335"/>
      <c r="BS1" s="335"/>
      <c r="BT1" s="335"/>
      <c r="DF1" s="716"/>
    </row>
    <row r="2" spans="1:110" x14ac:dyDescent="0.25">
      <c r="A2" s="1129" t="s">
        <v>140</v>
      </c>
      <c r="B2" s="1131" t="s">
        <v>199</v>
      </c>
      <c r="C2" s="1132"/>
      <c r="D2" s="1133"/>
      <c r="E2" s="1134" t="s">
        <v>180</v>
      </c>
      <c r="F2" s="1135"/>
      <c r="G2" s="1136"/>
      <c r="H2" s="1134" t="s">
        <v>181</v>
      </c>
      <c r="I2" s="1135"/>
      <c r="J2" s="1136"/>
      <c r="K2" s="1134" t="s">
        <v>182</v>
      </c>
      <c r="L2" s="1135"/>
      <c r="M2" s="1136"/>
      <c r="N2" s="1131" t="s">
        <v>183</v>
      </c>
      <c r="O2" s="1132"/>
      <c r="P2" s="1133"/>
      <c r="Q2" s="1131" t="s">
        <v>184</v>
      </c>
      <c r="R2" s="1132"/>
      <c r="S2" s="1133"/>
      <c r="T2" s="1131" t="s">
        <v>185</v>
      </c>
      <c r="U2" s="1132"/>
      <c r="V2" s="1132"/>
      <c r="W2" s="1137" t="s">
        <v>186</v>
      </c>
      <c r="X2" s="1138"/>
      <c r="Y2" s="1139"/>
      <c r="Z2" s="1142" t="s">
        <v>193</v>
      </c>
      <c r="AA2" s="1143"/>
      <c r="AB2" s="1144"/>
      <c r="AC2" s="1145" t="s">
        <v>194</v>
      </c>
      <c r="AD2" s="1143"/>
      <c r="AE2" s="1144"/>
      <c r="AF2" s="1145" t="s">
        <v>195</v>
      </c>
      <c r="AG2" s="1143"/>
      <c r="AH2" s="1143"/>
      <c r="AI2" s="1142" t="s">
        <v>196</v>
      </c>
      <c r="AJ2" s="1143"/>
      <c r="AK2" s="1146"/>
      <c r="AM2" s="1140" t="s">
        <v>140</v>
      </c>
      <c r="AN2" s="1147" t="str">
        <f>B2</f>
        <v>前回の選挙人名簿登録者数(A)</v>
      </c>
      <c r="AO2" s="1148"/>
      <c r="AP2" s="1149"/>
      <c r="AQ2" s="1150" t="s">
        <v>187</v>
      </c>
      <c r="AR2" s="1151"/>
      <c r="AS2" s="1152"/>
      <c r="AT2" s="1150" t="s">
        <v>188</v>
      </c>
      <c r="AU2" s="1151"/>
      <c r="AV2" s="1152"/>
      <c r="AW2" s="1150" t="s">
        <v>189</v>
      </c>
      <c r="AX2" s="1151"/>
      <c r="AY2" s="1152"/>
      <c r="AZ2" s="1150" t="s">
        <v>190</v>
      </c>
      <c r="BA2" s="1151"/>
      <c r="BB2" s="1152"/>
      <c r="BC2" s="1150" t="s">
        <v>191</v>
      </c>
      <c r="BD2" s="1151"/>
      <c r="BE2" s="1152"/>
      <c r="BF2" s="1150" t="s">
        <v>192</v>
      </c>
      <c r="BG2" s="1151"/>
      <c r="BH2" s="1152"/>
      <c r="BI2" s="1153" t="s">
        <v>186</v>
      </c>
      <c r="BJ2" s="1154"/>
      <c r="BK2" s="1155"/>
      <c r="BL2" s="1142" t="s">
        <v>193</v>
      </c>
      <c r="BM2" s="1143"/>
      <c r="BN2" s="1144"/>
      <c r="BO2" s="1145" t="s">
        <v>194</v>
      </c>
      <c r="BP2" s="1143"/>
      <c r="BQ2" s="1144"/>
      <c r="BR2" s="1145" t="s">
        <v>195</v>
      </c>
      <c r="BS2" s="1143"/>
      <c r="BT2" s="1143"/>
      <c r="BU2" s="1142" t="s">
        <v>196</v>
      </c>
      <c r="BV2" s="1143"/>
      <c r="BW2" s="1146"/>
      <c r="DF2" s="716"/>
    </row>
    <row r="3" spans="1:110" ht="17" thickBot="1" x14ac:dyDescent="0.3">
      <c r="A3" s="1130"/>
      <c r="B3" s="663" t="s">
        <v>1</v>
      </c>
      <c r="C3" s="664" t="s">
        <v>2</v>
      </c>
      <c r="D3" s="665" t="s">
        <v>3</v>
      </c>
      <c r="E3" s="663" t="s">
        <v>1</v>
      </c>
      <c r="F3" s="664" t="s">
        <v>2</v>
      </c>
      <c r="G3" s="665" t="s">
        <v>3</v>
      </c>
      <c r="H3" s="663" t="s">
        <v>1</v>
      </c>
      <c r="I3" s="664" t="s">
        <v>2</v>
      </c>
      <c r="J3" s="665" t="s">
        <v>3</v>
      </c>
      <c r="K3" s="663" t="s">
        <v>1</v>
      </c>
      <c r="L3" s="664" t="s">
        <v>2</v>
      </c>
      <c r="M3" s="665" t="s">
        <v>3</v>
      </c>
      <c r="N3" s="663" t="s">
        <v>1</v>
      </c>
      <c r="O3" s="664" t="s">
        <v>2</v>
      </c>
      <c r="P3" s="665" t="s">
        <v>3</v>
      </c>
      <c r="Q3" s="663" t="s">
        <v>1</v>
      </c>
      <c r="R3" s="664" t="s">
        <v>2</v>
      </c>
      <c r="S3" s="665" t="s">
        <v>3</v>
      </c>
      <c r="T3" s="663" t="s">
        <v>1</v>
      </c>
      <c r="U3" s="664" t="s">
        <v>2</v>
      </c>
      <c r="V3" s="666" t="s">
        <v>3</v>
      </c>
      <c r="W3" s="667" t="s">
        <v>1</v>
      </c>
      <c r="X3" s="668" t="s">
        <v>2</v>
      </c>
      <c r="Y3" s="669" t="s">
        <v>3</v>
      </c>
      <c r="Z3" s="667" t="s">
        <v>136</v>
      </c>
      <c r="AA3" s="668" t="s">
        <v>137</v>
      </c>
      <c r="AB3" s="668" t="s">
        <v>138</v>
      </c>
      <c r="AC3" s="668" t="s">
        <v>136</v>
      </c>
      <c r="AD3" s="668" t="s">
        <v>137</v>
      </c>
      <c r="AE3" s="668" t="s">
        <v>138</v>
      </c>
      <c r="AF3" s="668" t="s">
        <v>136</v>
      </c>
      <c r="AG3" s="668" t="s">
        <v>137</v>
      </c>
      <c r="AH3" s="677" t="s">
        <v>138</v>
      </c>
      <c r="AI3" s="667" t="s">
        <v>136</v>
      </c>
      <c r="AJ3" s="668" t="s">
        <v>137</v>
      </c>
      <c r="AK3" s="669" t="s">
        <v>138</v>
      </c>
      <c r="AM3" s="1141"/>
      <c r="AN3" s="670" t="s">
        <v>1</v>
      </c>
      <c r="AO3" s="671" t="s">
        <v>2</v>
      </c>
      <c r="AP3" s="672" t="s">
        <v>3</v>
      </c>
      <c r="AQ3" s="673" t="s">
        <v>1</v>
      </c>
      <c r="AR3" s="671" t="s">
        <v>2</v>
      </c>
      <c r="AS3" s="672" t="s">
        <v>3</v>
      </c>
      <c r="AT3" s="673" t="s">
        <v>1</v>
      </c>
      <c r="AU3" s="671" t="s">
        <v>2</v>
      </c>
      <c r="AV3" s="672" t="s">
        <v>3</v>
      </c>
      <c r="AW3" s="673" t="s">
        <v>1</v>
      </c>
      <c r="AX3" s="671" t="s">
        <v>2</v>
      </c>
      <c r="AY3" s="672" t="s">
        <v>3</v>
      </c>
      <c r="AZ3" s="673" t="s">
        <v>1</v>
      </c>
      <c r="BA3" s="671" t="s">
        <v>2</v>
      </c>
      <c r="BB3" s="672" t="s">
        <v>3</v>
      </c>
      <c r="BC3" s="673" t="s">
        <v>1</v>
      </c>
      <c r="BD3" s="671" t="s">
        <v>2</v>
      </c>
      <c r="BE3" s="672" t="s">
        <v>3</v>
      </c>
      <c r="BF3" s="673" t="s">
        <v>1</v>
      </c>
      <c r="BG3" s="671" t="s">
        <v>2</v>
      </c>
      <c r="BH3" s="672" t="s">
        <v>3</v>
      </c>
      <c r="BI3" s="673" t="s">
        <v>1</v>
      </c>
      <c r="BJ3" s="671" t="s">
        <v>2</v>
      </c>
      <c r="BK3" s="674" t="s">
        <v>3</v>
      </c>
      <c r="BL3" s="667" t="s">
        <v>136</v>
      </c>
      <c r="BM3" s="668" t="s">
        <v>137</v>
      </c>
      <c r="BN3" s="668" t="s">
        <v>138</v>
      </c>
      <c r="BO3" s="668" t="s">
        <v>136</v>
      </c>
      <c r="BP3" s="668" t="s">
        <v>137</v>
      </c>
      <c r="BQ3" s="668" t="s">
        <v>138</v>
      </c>
      <c r="BR3" s="668" t="s">
        <v>136</v>
      </c>
      <c r="BS3" s="668" t="s">
        <v>137</v>
      </c>
      <c r="BT3" s="677" t="s">
        <v>138</v>
      </c>
      <c r="BU3" s="667" t="s">
        <v>136</v>
      </c>
      <c r="BV3" s="668" t="s">
        <v>137</v>
      </c>
      <c r="BW3" s="669" t="s">
        <v>138</v>
      </c>
      <c r="DF3" s="716"/>
    </row>
    <row r="4" spans="1:110" x14ac:dyDescent="0.25">
      <c r="A4" t="s">
        <v>26</v>
      </c>
      <c r="B4">
        <v>151091</v>
      </c>
      <c r="C4">
        <v>158424</v>
      </c>
      <c r="D4">
        <v>309515</v>
      </c>
      <c r="E4">
        <v>1678</v>
      </c>
      <c r="F4">
        <v>1483</v>
      </c>
      <c r="G4">
        <v>3161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1443</v>
      </c>
      <c r="O4">
        <v>1193</v>
      </c>
      <c r="P4">
        <v>2636</v>
      </c>
      <c r="Q4">
        <v>150856</v>
      </c>
      <c r="R4">
        <v>158134</v>
      </c>
      <c r="S4">
        <v>308990</v>
      </c>
      <c r="T4">
        <v>648</v>
      </c>
      <c r="U4">
        <v>547</v>
      </c>
      <c r="V4">
        <v>1195</v>
      </c>
      <c r="W4">
        <v>150208</v>
      </c>
      <c r="X4">
        <v>157587</v>
      </c>
      <c r="Y4">
        <v>307795</v>
      </c>
      <c r="Z4">
        <v>1845</v>
      </c>
      <c r="AA4">
        <v>1719</v>
      </c>
      <c r="AB4">
        <v>3564</v>
      </c>
      <c r="AC4">
        <v>1864</v>
      </c>
      <c r="AD4">
        <v>1810</v>
      </c>
      <c r="AE4">
        <v>3674</v>
      </c>
      <c r="AF4">
        <v>1924</v>
      </c>
      <c r="AG4">
        <v>1785</v>
      </c>
      <c r="AH4">
        <v>3709</v>
      </c>
      <c r="AI4">
        <v>5633</v>
      </c>
      <c r="AJ4">
        <v>5314</v>
      </c>
      <c r="AK4">
        <v>10947</v>
      </c>
      <c r="AM4" t="s">
        <v>26</v>
      </c>
      <c r="AN4">
        <v>83</v>
      </c>
      <c r="AO4">
        <v>123</v>
      </c>
      <c r="AP4">
        <v>206</v>
      </c>
      <c r="AQ4">
        <v>0</v>
      </c>
      <c r="AR4">
        <v>1</v>
      </c>
      <c r="AS4">
        <v>1</v>
      </c>
      <c r="AT4">
        <v>0</v>
      </c>
      <c r="AU4">
        <v>3</v>
      </c>
      <c r="AV4">
        <v>3</v>
      </c>
      <c r="AW4">
        <v>0</v>
      </c>
      <c r="AX4">
        <v>0</v>
      </c>
      <c r="AY4">
        <v>0</v>
      </c>
      <c r="AZ4">
        <v>1</v>
      </c>
      <c r="BA4">
        <v>2</v>
      </c>
      <c r="BB4">
        <v>3</v>
      </c>
      <c r="BC4">
        <v>84</v>
      </c>
      <c r="BD4">
        <v>127</v>
      </c>
      <c r="BE4">
        <v>211</v>
      </c>
      <c r="BF4">
        <v>0</v>
      </c>
      <c r="BG4">
        <v>0</v>
      </c>
      <c r="BH4">
        <v>0</v>
      </c>
      <c r="BI4">
        <v>84</v>
      </c>
      <c r="BJ4">
        <v>127</v>
      </c>
      <c r="BK4">
        <v>211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2</v>
      </c>
      <c r="BS4">
        <v>0</v>
      </c>
      <c r="BT4">
        <v>2</v>
      </c>
      <c r="BU4">
        <v>2</v>
      </c>
      <c r="BV4">
        <v>0</v>
      </c>
      <c r="BW4">
        <v>2</v>
      </c>
    </row>
    <row r="5" spans="1:110" x14ac:dyDescent="0.25">
      <c r="A5" t="s">
        <v>281</v>
      </c>
      <c r="B5">
        <v>116142</v>
      </c>
      <c r="C5">
        <v>121912</v>
      </c>
      <c r="D5">
        <v>238054</v>
      </c>
      <c r="E5">
        <v>1289</v>
      </c>
      <c r="F5">
        <v>1104</v>
      </c>
      <c r="G5">
        <v>2393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1168</v>
      </c>
      <c r="O5">
        <v>963</v>
      </c>
      <c r="P5">
        <v>2131</v>
      </c>
      <c r="Q5">
        <v>116021</v>
      </c>
      <c r="R5">
        <v>121771</v>
      </c>
      <c r="S5">
        <v>237792</v>
      </c>
      <c r="T5">
        <v>506</v>
      </c>
      <c r="U5">
        <v>440</v>
      </c>
      <c r="V5">
        <v>946</v>
      </c>
      <c r="W5">
        <v>115515</v>
      </c>
      <c r="X5">
        <v>121331</v>
      </c>
      <c r="Y5">
        <v>236846</v>
      </c>
      <c r="Z5">
        <v>1426</v>
      </c>
      <c r="AA5">
        <v>1322</v>
      </c>
      <c r="AB5">
        <v>2748</v>
      </c>
      <c r="AC5">
        <v>1465</v>
      </c>
      <c r="AD5">
        <v>1395</v>
      </c>
      <c r="AE5">
        <v>2860</v>
      </c>
      <c r="AF5">
        <v>1525</v>
      </c>
      <c r="AG5">
        <v>1415</v>
      </c>
      <c r="AH5">
        <v>2940</v>
      </c>
      <c r="AI5">
        <v>4416</v>
      </c>
      <c r="AJ5">
        <v>4132</v>
      </c>
      <c r="AK5">
        <v>8548</v>
      </c>
      <c r="AL5" t="s">
        <v>282</v>
      </c>
      <c r="AM5" t="s">
        <v>281</v>
      </c>
      <c r="AN5">
        <v>65</v>
      </c>
      <c r="AO5">
        <v>102</v>
      </c>
      <c r="AP5">
        <v>167</v>
      </c>
      <c r="AQ5">
        <v>0</v>
      </c>
      <c r="AR5">
        <v>1</v>
      </c>
      <c r="AS5">
        <v>1</v>
      </c>
      <c r="AT5">
        <v>0</v>
      </c>
      <c r="AU5">
        <v>3</v>
      </c>
      <c r="AV5">
        <v>3</v>
      </c>
      <c r="AW5">
        <v>0</v>
      </c>
      <c r="AX5">
        <v>0</v>
      </c>
      <c r="AY5">
        <v>0</v>
      </c>
      <c r="AZ5">
        <v>1</v>
      </c>
      <c r="BA5">
        <v>1</v>
      </c>
      <c r="BB5">
        <v>2</v>
      </c>
      <c r="BC5">
        <v>66</v>
      </c>
      <c r="BD5">
        <v>105</v>
      </c>
      <c r="BE5">
        <v>171</v>
      </c>
      <c r="BF5">
        <v>0</v>
      </c>
      <c r="BG5">
        <v>0</v>
      </c>
      <c r="BH5">
        <v>0</v>
      </c>
      <c r="BI5">
        <v>66</v>
      </c>
      <c r="BJ5">
        <v>105</v>
      </c>
      <c r="BK5">
        <v>171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1</v>
      </c>
      <c r="BS5">
        <v>0</v>
      </c>
      <c r="BT5">
        <v>1</v>
      </c>
      <c r="BU5">
        <v>1</v>
      </c>
      <c r="BV5">
        <v>0</v>
      </c>
      <c r="BW5">
        <v>1</v>
      </c>
      <c r="BX5" t="s">
        <v>282</v>
      </c>
    </row>
    <row r="6" spans="1:110" ht="15" customHeight="1" x14ac:dyDescent="0.25">
      <c r="A6" t="s">
        <v>283</v>
      </c>
      <c r="B6">
        <v>34949</v>
      </c>
      <c r="C6">
        <v>36512</v>
      </c>
      <c r="D6">
        <v>71461</v>
      </c>
      <c r="E6">
        <v>389</v>
      </c>
      <c r="F6">
        <v>379</v>
      </c>
      <c r="G6">
        <v>768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275</v>
      </c>
      <c r="O6">
        <v>230</v>
      </c>
      <c r="P6">
        <v>505</v>
      </c>
      <c r="Q6">
        <v>34835</v>
      </c>
      <c r="R6">
        <v>36363</v>
      </c>
      <c r="S6">
        <v>71198</v>
      </c>
      <c r="T6">
        <v>142</v>
      </c>
      <c r="U6">
        <v>107</v>
      </c>
      <c r="V6">
        <v>249</v>
      </c>
      <c r="W6">
        <v>34693</v>
      </c>
      <c r="X6">
        <v>36256</v>
      </c>
      <c r="Y6">
        <v>70949</v>
      </c>
      <c r="Z6">
        <v>419</v>
      </c>
      <c r="AA6">
        <v>397</v>
      </c>
      <c r="AB6">
        <v>816</v>
      </c>
      <c r="AC6">
        <v>399</v>
      </c>
      <c r="AD6">
        <v>415</v>
      </c>
      <c r="AE6">
        <v>814</v>
      </c>
      <c r="AF6">
        <v>399</v>
      </c>
      <c r="AG6">
        <v>370</v>
      </c>
      <c r="AH6">
        <v>769</v>
      </c>
      <c r="AI6">
        <v>1217</v>
      </c>
      <c r="AJ6">
        <v>1182</v>
      </c>
      <c r="AK6">
        <v>2399</v>
      </c>
      <c r="AL6" t="s">
        <v>284</v>
      </c>
      <c r="AM6" t="s">
        <v>283</v>
      </c>
      <c r="AN6">
        <v>18</v>
      </c>
      <c r="AO6">
        <v>21</v>
      </c>
      <c r="AP6">
        <v>39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1</v>
      </c>
      <c r="BB6">
        <v>1</v>
      </c>
      <c r="BC6">
        <v>18</v>
      </c>
      <c r="BD6">
        <v>22</v>
      </c>
      <c r="BE6">
        <v>40</v>
      </c>
      <c r="BF6">
        <v>0</v>
      </c>
      <c r="BG6">
        <v>0</v>
      </c>
      <c r="BH6">
        <v>0</v>
      </c>
      <c r="BI6">
        <v>18</v>
      </c>
      <c r="BJ6">
        <v>22</v>
      </c>
      <c r="BK6">
        <v>40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1</v>
      </c>
      <c r="BS6">
        <v>0</v>
      </c>
      <c r="BT6">
        <v>1</v>
      </c>
      <c r="BU6">
        <v>1</v>
      </c>
      <c r="BV6">
        <v>0</v>
      </c>
      <c r="BW6">
        <v>1</v>
      </c>
      <c r="BX6" t="s">
        <v>284</v>
      </c>
    </row>
    <row r="7" spans="1:110" x14ac:dyDescent="0.25">
      <c r="A7" t="s">
        <v>27</v>
      </c>
      <c r="B7">
        <v>42286</v>
      </c>
      <c r="C7">
        <v>45997</v>
      </c>
      <c r="D7">
        <v>88283</v>
      </c>
      <c r="E7">
        <v>440</v>
      </c>
      <c r="F7">
        <v>401</v>
      </c>
      <c r="G7">
        <v>841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231</v>
      </c>
      <c r="O7">
        <v>169</v>
      </c>
      <c r="P7">
        <v>400</v>
      </c>
      <c r="Q7">
        <v>42077</v>
      </c>
      <c r="R7">
        <v>45765</v>
      </c>
      <c r="S7">
        <v>87842</v>
      </c>
      <c r="T7">
        <v>139</v>
      </c>
      <c r="U7">
        <v>125</v>
      </c>
      <c r="V7">
        <v>264</v>
      </c>
      <c r="W7">
        <v>41938</v>
      </c>
      <c r="X7">
        <v>45640</v>
      </c>
      <c r="Y7">
        <v>87578</v>
      </c>
      <c r="Z7">
        <v>385</v>
      </c>
      <c r="AA7">
        <v>423</v>
      </c>
      <c r="AB7">
        <v>808</v>
      </c>
      <c r="AC7">
        <v>394</v>
      </c>
      <c r="AD7">
        <v>421</v>
      </c>
      <c r="AE7">
        <v>815</v>
      </c>
      <c r="AF7">
        <v>426</v>
      </c>
      <c r="AG7">
        <v>392</v>
      </c>
      <c r="AH7">
        <v>818</v>
      </c>
      <c r="AI7">
        <v>1205</v>
      </c>
      <c r="AJ7">
        <v>1236</v>
      </c>
      <c r="AK7">
        <v>2441</v>
      </c>
      <c r="AL7">
        <v>2</v>
      </c>
      <c r="AM7" t="s">
        <v>27</v>
      </c>
      <c r="AN7">
        <v>27</v>
      </c>
      <c r="AO7">
        <v>42</v>
      </c>
      <c r="AP7">
        <v>69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27</v>
      </c>
      <c r="BD7">
        <v>42</v>
      </c>
      <c r="BE7">
        <v>69</v>
      </c>
      <c r="BF7">
        <v>0</v>
      </c>
      <c r="BG7">
        <v>0</v>
      </c>
      <c r="BH7">
        <v>0</v>
      </c>
      <c r="BI7">
        <v>27</v>
      </c>
      <c r="BJ7">
        <v>42</v>
      </c>
      <c r="BK7">
        <v>69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0</v>
      </c>
      <c r="BS7">
        <v>0</v>
      </c>
      <c r="BT7">
        <v>0</v>
      </c>
      <c r="BU7">
        <v>0</v>
      </c>
      <c r="BV7">
        <v>1</v>
      </c>
      <c r="BW7">
        <v>1</v>
      </c>
      <c r="BX7">
        <v>2</v>
      </c>
    </row>
    <row r="8" spans="1:110" x14ac:dyDescent="0.25">
      <c r="A8" t="s">
        <v>7</v>
      </c>
      <c r="B8">
        <v>9057</v>
      </c>
      <c r="C8">
        <v>9350</v>
      </c>
      <c r="D8">
        <v>18407</v>
      </c>
      <c r="E8">
        <v>123</v>
      </c>
      <c r="F8">
        <v>81</v>
      </c>
      <c r="G8">
        <v>204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33</v>
      </c>
      <c r="O8">
        <v>38</v>
      </c>
      <c r="P8">
        <v>71</v>
      </c>
      <c r="Q8">
        <v>8967</v>
      </c>
      <c r="R8">
        <v>9307</v>
      </c>
      <c r="S8">
        <v>18274</v>
      </c>
      <c r="T8">
        <v>4</v>
      </c>
      <c r="U8">
        <v>4</v>
      </c>
      <c r="V8">
        <v>8</v>
      </c>
      <c r="W8">
        <v>8963</v>
      </c>
      <c r="X8">
        <v>9303</v>
      </c>
      <c r="Y8">
        <v>18266</v>
      </c>
      <c r="Z8">
        <v>123</v>
      </c>
      <c r="AA8">
        <v>119</v>
      </c>
      <c r="AB8">
        <v>242</v>
      </c>
      <c r="AC8">
        <v>106</v>
      </c>
      <c r="AD8">
        <v>105</v>
      </c>
      <c r="AE8">
        <v>211</v>
      </c>
      <c r="AF8">
        <v>101</v>
      </c>
      <c r="AG8">
        <v>119</v>
      </c>
      <c r="AH8">
        <v>220</v>
      </c>
      <c r="AI8">
        <v>330</v>
      </c>
      <c r="AJ8">
        <v>343</v>
      </c>
      <c r="AK8">
        <v>673</v>
      </c>
      <c r="AL8">
        <v>5</v>
      </c>
      <c r="AM8" t="s">
        <v>7</v>
      </c>
      <c r="AN8">
        <v>3</v>
      </c>
      <c r="AO8">
        <v>6</v>
      </c>
      <c r="AP8">
        <v>9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3</v>
      </c>
      <c r="BD8">
        <v>6</v>
      </c>
      <c r="BE8">
        <v>9</v>
      </c>
      <c r="BF8">
        <v>0</v>
      </c>
      <c r="BG8">
        <v>0</v>
      </c>
      <c r="BH8">
        <v>0</v>
      </c>
      <c r="BI8">
        <v>3</v>
      </c>
      <c r="BJ8">
        <v>6</v>
      </c>
      <c r="BK8">
        <v>9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5</v>
      </c>
    </row>
    <row r="9" spans="1:110" x14ac:dyDescent="0.25">
      <c r="A9" t="s">
        <v>34</v>
      </c>
      <c r="B9">
        <v>18917</v>
      </c>
      <c r="C9">
        <v>19365</v>
      </c>
      <c r="D9">
        <v>38282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97</v>
      </c>
      <c r="L9">
        <v>66</v>
      </c>
      <c r="M9">
        <v>163</v>
      </c>
      <c r="N9">
        <v>108</v>
      </c>
      <c r="O9">
        <v>86</v>
      </c>
      <c r="P9">
        <v>194</v>
      </c>
      <c r="Q9">
        <v>18928</v>
      </c>
      <c r="R9">
        <v>19385</v>
      </c>
      <c r="S9">
        <v>38313</v>
      </c>
      <c r="T9">
        <v>0</v>
      </c>
      <c r="U9">
        <v>0</v>
      </c>
      <c r="V9">
        <v>0</v>
      </c>
      <c r="W9">
        <v>18928</v>
      </c>
      <c r="X9">
        <v>19385</v>
      </c>
      <c r="Y9">
        <v>38313</v>
      </c>
      <c r="Z9">
        <v>189</v>
      </c>
      <c r="AA9">
        <v>209</v>
      </c>
      <c r="AB9">
        <v>398</v>
      </c>
      <c r="AC9">
        <v>221</v>
      </c>
      <c r="AD9">
        <v>201</v>
      </c>
      <c r="AE9">
        <v>422</v>
      </c>
      <c r="AF9">
        <v>224</v>
      </c>
      <c r="AG9">
        <v>194</v>
      </c>
      <c r="AH9">
        <v>418</v>
      </c>
      <c r="AI9">
        <v>634</v>
      </c>
      <c r="AJ9">
        <v>604</v>
      </c>
      <c r="AK9">
        <v>1238</v>
      </c>
      <c r="AL9">
        <v>5</v>
      </c>
      <c r="AM9" t="s">
        <v>34</v>
      </c>
      <c r="AN9">
        <v>12</v>
      </c>
      <c r="AO9">
        <v>10</v>
      </c>
      <c r="AP9">
        <v>22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12</v>
      </c>
      <c r="BD9">
        <v>10</v>
      </c>
      <c r="BE9">
        <v>22</v>
      </c>
      <c r="BF9">
        <v>0</v>
      </c>
      <c r="BG9">
        <v>0</v>
      </c>
      <c r="BH9">
        <v>0</v>
      </c>
      <c r="BI9">
        <v>12</v>
      </c>
      <c r="BJ9">
        <v>10</v>
      </c>
      <c r="BK9">
        <v>22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5</v>
      </c>
    </row>
    <row r="10" spans="1:110" x14ac:dyDescent="0.25">
      <c r="A10" t="s">
        <v>35</v>
      </c>
      <c r="B10">
        <v>23116</v>
      </c>
      <c r="C10">
        <v>23965</v>
      </c>
      <c r="D10">
        <v>47081</v>
      </c>
      <c r="E10">
        <v>223</v>
      </c>
      <c r="F10">
        <v>211</v>
      </c>
      <c r="G10">
        <v>434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104</v>
      </c>
      <c r="O10">
        <v>98</v>
      </c>
      <c r="P10">
        <v>202</v>
      </c>
      <c r="Q10">
        <v>22997</v>
      </c>
      <c r="R10">
        <v>23852</v>
      </c>
      <c r="S10">
        <v>46849</v>
      </c>
      <c r="T10">
        <v>79</v>
      </c>
      <c r="U10">
        <v>57</v>
      </c>
      <c r="V10">
        <v>136</v>
      </c>
      <c r="W10">
        <v>22918</v>
      </c>
      <c r="X10">
        <v>23795</v>
      </c>
      <c r="Y10">
        <v>46713</v>
      </c>
      <c r="Z10">
        <v>249</v>
      </c>
      <c r="AA10">
        <v>234</v>
      </c>
      <c r="AB10">
        <v>483</v>
      </c>
      <c r="AC10">
        <v>260</v>
      </c>
      <c r="AD10">
        <v>199</v>
      </c>
      <c r="AE10">
        <v>459</v>
      </c>
      <c r="AF10">
        <v>211</v>
      </c>
      <c r="AG10">
        <v>225</v>
      </c>
      <c r="AH10">
        <v>436</v>
      </c>
      <c r="AI10">
        <v>720</v>
      </c>
      <c r="AJ10">
        <v>658</v>
      </c>
      <c r="AK10">
        <v>1378</v>
      </c>
      <c r="AL10">
        <v>5</v>
      </c>
      <c r="AM10" t="s">
        <v>35</v>
      </c>
      <c r="AN10">
        <v>30</v>
      </c>
      <c r="AO10">
        <v>24</v>
      </c>
      <c r="AP10">
        <v>54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</v>
      </c>
      <c r="BA10">
        <v>1</v>
      </c>
      <c r="BB10">
        <v>2</v>
      </c>
      <c r="BC10">
        <v>31</v>
      </c>
      <c r="BD10">
        <v>25</v>
      </c>
      <c r="BE10">
        <v>56</v>
      </c>
      <c r="BF10">
        <v>0</v>
      </c>
      <c r="BG10">
        <v>0</v>
      </c>
      <c r="BH10">
        <v>0</v>
      </c>
      <c r="BI10">
        <v>31</v>
      </c>
      <c r="BJ10">
        <v>25</v>
      </c>
      <c r="BK10">
        <v>56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5</v>
      </c>
    </row>
    <row r="11" spans="1:110" x14ac:dyDescent="0.25">
      <c r="A11" t="s">
        <v>6</v>
      </c>
      <c r="B11">
        <v>6218</v>
      </c>
      <c r="C11">
        <v>5966</v>
      </c>
      <c r="D11">
        <v>12184</v>
      </c>
      <c r="E11">
        <v>61</v>
      </c>
      <c r="F11">
        <v>34</v>
      </c>
      <c r="G11">
        <v>95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70</v>
      </c>
      <c r="O11">
        <v>54</v>
      </c>
      <c r="P11">
        <v>124</v>
      </c>
      <c r="Q11">
        <v>6227</v>
      </c>
      <c r="R11">
        <v>5986</v>
      </c>
      <c r="S11">
        <v>12213</v>
      </c>
      <c r="T11">
        <v>49</v>
      </c>
      <c r="U11">
        <v>14</v>
      </c>
      <c r="V11">
        <v>63</v>
      </c>
      <c r="W11">
        <v>6178</v>
      </c>
      <c r="X11">
        <v>5972</v>
      </c>
      <c r="Y11">
        <v>12150</v>
      </c>
      <c r="Z11">
        <v>63</v>
      </c>
      <c r="AA11">
        <v>79</v>
      </c>
      <c r="AB11">
        <v>142</v>
      </c>
      <c r="AC11">
        <v>74</v>
      </c>
      <c r="AD11">
        <v>66</v>
      </c>
      <c r="AE11">
        <v>140</v>
      </c>
      <c r="AF11">
        <v>100</v>
      </c>
      <c r="AG11">
        <v>66</v>
      </c>
      <c r="AH11">
        <v>166</v>
      </c>
      <c r="AI11">
        <v>237</v>
      </c>
      <c r="AJ11">
        <v>211</v>
      </c>
      <c r="AK11">
        <v>448</v>
      </c>
      <c r="AL11">
        <v>5</v>
      </c>
      <c r="AM11" t="s">
        <v>6</v>
      </c>
      <c r="AN11">
        <v>1</v>
      </c>
      <c r="AO11">
        <v>4</v>
      </c>
      <c r="AP11">
        <v>5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1</v>
      </c>
      <c r="BD11">
        <v>4</v>
      </c>
      <c r="BE11">
        <v>5</v>
      </c>
      <c r="BF11">
        <v>0</v>
      </c>
      <c r="BG11">
        <v>0</v>
      </c>
      <c r="BH11">
        <v>0</v>
      </c>
      <c r="BI11">
        <v>1</v>
      </c>
      <c r="BJ11">
        <v>4</v>
      </c>
      <c r="BK11">
        <v>5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5</v>
      </c>
    </row>
    <row r="12" spans="1:110" x14ac:dyDescent="0.25">
      <c r="A12" t="s">
        <v>285</v>
      </c>
      <c r="B12">
        <v>689</v>
      </c>
      <c r="C12">
        <v>739</v>
      </c>
      <c r="D12">
        <v>1428</v>
      </c>
      <c r="E12">
        <v>11</v>
      </c>
      <c r="F12">
        <v>9</v>
      </c>
      <c r="G12">
        <v>20</v>
      </c>
      <c r="H12">
        <v>0</v>
      </c>
      <c r="I12">
        <v>0</v>
      </c>
      <c r="J12">
        <v>0</v>
      </c>
      <c r="K12">
        <v>1</v>
      </c>
      <c r="L12">
        <v>1</v>
      </c>
      <c r="M12">
        <v>2</v>
      </c>
      <c r="N12">
        <v>2</v>
      </c>
      <c r="O12">
        <v>5</v>
      </c>
      <c r="P12">
        <v>7</v>
      </c>
      <c r="Q12">
        <v>679</v>
      </c>
      <c r="R12">
        <v>734</v>
      </c>
      <c r="S12">
        <v>1413</v>
      </c>
      <c r="T12">
        <v>1</v>
      </c>
      <c r="U12">
        <v>4</v>
      </c>
      <c r="V12">
        <v>5</v>
      </c>
      <c r="W12">
        <v>678</v>
      </c>
      <c r="X12">
        <v>730</v>
      </c>
      <c r="Y12">
        <v>1408</v>
      </c>
      <c r="Z12">
        <v>2</v>
      </c>
      <c r="AA12">
        <v>1</v>
      </c>
      <c r="AB12">
        <v>3</v>
      </c>
      <c r="AC12">
        <v>2</v>
      </c>
      <c r="AD12">
        <v>1</v>
      </c>
      <c r="AE12">
        <v>3</v>
      </c>
      <c r="AF12">
        <v>2</v>
      </c>
      <c r="AG12">
        <v>5</v>
      </c>
      <c r="AH12">
        <v>7</v>
      </c>
      <c r="AI12">
        <v>6</v>
      </c>
      <c r="AJ12">
        <v>7</v>
      </c>
      <c r="AK12">
        <v>13</v>
      </c>
      <c r="AL12">
        <v>4</v>
      </c>
      <c r="AM12" t="s">
        <v>285</v>
      </c>
      <c r="AN12">
        <v>0</v>
      </c>
      <c r="AO12">
        <v>1</v>
      </c>
      <c r="AP12">
        <v>1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1</v>
      </c>
      <c r="BE12">
        <v>1</v>
      </c>
      <c r="BF12">
        <v>0</v>
      </c>
      <c r="BG12">
        <v>0</v>
      </c>
      <c r="BH12">
        <v>0</v>
      </c>
      <c r="BI12">
        <v>0</v>
      </c>
      <c r="BJ12">
        <v>1</v>
      </c>
      <c r="BK12">
        <v>1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4</v>
      </c>
    </row>
    <row r="13" spans="1:110" x14ac:dyDescent="0.25">
      <c r="A13" t="s">
        <v>8</v>
      </c>
      <c r="B13">
        <v>2819</v>
      </c>
      <c r="C13">
        <v>2893</v>
      </c>
      <c r="D13">
        <v>5712</v>
      </c>
      <c r="E13">
        <v>36</v>
      </c>
      <c r="F13">
        <v>44</v>
      </c>
      <c r="G13">
        <v>80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7</v>
      </c>
      <c r="O13">
        <v>6</v>
      </c>
      <c r="P13">
        <v>13</v>
      </c>
      <c r="Q13">
        <v>2790</v>
      </c>
      <c r="R13">
        <v>2855</v>
      </c>
      <c r="S13">
        <v>5645</v>
      </c>
      <c r="T13">
        <v>15</v>
      </c>
      <c r="U13">
        <v>8</v>
      </c>
      <c r="V13">
        <v>23</v>
      </c>
      <c r="W13">
        <v>2775</v>
      </c>
      <c r="X13">
        <v>2847</v>
      </c>
      <c r="Y13">
        <v>5622</v>
      </c>
      <c r="Z13">
        <v>17</v>
      </c>
      <c r="AA13">
        <v>19</v>
      </c>
      <c r="AB13">
        <v>36</v>
      </c>
      <c r="AC13">
        <v>20</v>
      </c>
      <c r="AD13">
        <v>15</v>
      </c>
      <c r="AE13">
        <v>35</v>
      </c>
      <c r="AF13">
        <v>19</v>
      </c>
      <c r="AG13">
        <v>15</v>
      </c>
      <c r="AH13">
        <v>34</v>
      </c>
      <c r="AI13">
        <v>56</v>
      </c>
      <c r="AJ13">
        <v>49</v>
      </c>
      <c r="AK13">
        <v>105</v>
      </c>
      <c r="AL13">
        <v>5</v>
      </c>
      <c r="AM13" t="s">
        <v>8</v>
      </c>
      <c r="AN13">
        <v>5</v>
      </c>
      <c r="AO13">
        <v>7</v>
      </c>
      <c r="AP13">
        <v>12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5</v>
      </c>
      <c r="BD13">
        <v>7</v>
      </c>
      <c r="BE13">
        <v>12</v>
      </c>
      <c r="BF13">
        <v>0</v>
      </c>
      <c r="BG13">
        <v>0</v>
      </c>
      <c r="BH13">
        <v>0</v>
      </c>
      <c r="BI13">
        <v>5</v>
      </c>
      <c r="BJ13">
        <v>7</v>
      </c>
      <c r="BK13">
        <v>12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5</v>
      </c>
    </row>
    <row r="14" spans="1:110" x14ac:dyDescent="0.25">
      <c r="A14" t="s">
        <v>22</v>
      </c>
      <c r="B14">
        <v>4519</v>
      </c>
      <c r="C14">
        <v>4438</v>
      </c>
      <c r="D14">
        <v>8957</v>
      </c>
      <c r="E14">
        <v>36</v>
      </c>
      <c r="F14">
        <v>47</v>
      </c>
      <c r="G14">
        <v>83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18</v>
      </c>
      <c r="O14">
        <v>20</v>
      </c>
      <c r="P14">
        <v>38</v>
      </c>
      <c r="Q14">
        <v>4501</v>
      </c>
      <c r="R14">
        <v>4411</v>
      </c>
      <c r="S14">
        <v>8912</v>
      </c>
      <c r="T14">
        <v>44</v>
      </c>
      <c r="U14">
        <v>36</v>
      </c>
      <c r="V14">
        <v>80</v>
      </c>
      <c r="W14">
        <v>4457</v>
      </c>
      <c r="X14">
        <v>4375</v>
      </c>
      <c r="Y14">
        <v>8832</v>
      </c>
      <c r="Z14">
        <v>50</v>
      </c>
      <c r="AA14">
        <v>43</v>
      </c>
      <c r="AB14">
        <v>93</v>
      </c>
      <c r="AC14">
        <v>56</v>
      </c>
      <c r="AD14">
        <v>39</v>
      </c>
      <c r="AE14">
        <v>95</v>
      </c>
      <c r="AF14">
        <v>46</v>
      </c>
      <c r="AG14">
        <v>49</v>
      </c>
      <c r="AH14">
        <v>95</v>
      </c>
      <c r="AI14">
        <v>152</v>
      </c>
      <c r="AJ14">
        <v>131</v>
      </c>
      <c r="AK14">
        <v>283</v>
      </c>
      <c r="AL14">
        <v>3</v>
      </c>
      <c r="AM14" t="s">
        <v>22</v>
      </c>
      <c r="AN14">
        <v>5</v>
      </c>
      <c r="AO14">
        <v>2</v>
      </c>
      <c r="AP14">
        <v>7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5</v>
      </c>
      <c r="BD14">
        <v>2</v>
      </c>
      <c r="BE14">
        <v>7</v>
      </c>
      <c r="BF14">
        <v>1</v>
      </c>
      <c r="BG14">
        <v>0</v>
      </c>
      <c r="BH14">
        <v>1</v>
      </c>
      <c r="BI14">
        <v>4</v>
      </c>
      <c r="BJ14">
        <v>2</v>
      </c>
      <c r="BK14">
        <v>6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3</v>
      </c>
    </row>
    <row r="15" spans="1:110" x14ac:dyDescent="0.25">
      <c r="A15" t="s">
        <v>286</v>
      </c>
      <c r="B15">
        <v>5247</v>
      </c>
      <c r="C15">
        <v>5385</v>
      </c>
      <c r="D15">
        <v>10632</v>
      </c>
      <c r="E15">
        <v>48</v>
      </c>
      <c r="F15">
        <v>47</v>
      </c>
      <c r="G15">
        <v>95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30</v>
      </c>
      <c r="O15">
        <v>13</v>
      </c>
      <c r="P15">
        <v>43</v>
      </c>
      <c r="Q15">
        <v>5229</v>
      </c>
      <c r="R15">
        <v>5351</v>
      </c>
      <c r="S15">
        <v>10580</v>
      </c>
      <c r="T15">
        <v>22</v>
      </c>
      <c r="U15">
        <v>26</v>
      </c>
      <c r="V15">
        <v>48</v>
      </c>
      <c r="W15">
        <v>5207</v>
      </c>
      <c r="X15">
        <v>5325</v>
      </c>
      <c r="Y15">
        <v>10532</v>
      </c>
      <c r="Z15">
        <v>54</v>
      </c>
      <c r="AA15">
        <v>31</v>
      </c>
      <c r="AB15">
        <v>85</v>
      </c>
      <c r="AC15">
        <v>43</v>
      </c>
      <c r="AD15">
        <v>41</v>
      </c>
      <c r="AE15">
        <v>84</v>
      </c>
      <c r="AF15">
        <v>97</v>
      </c>
      <c r="AG15">
        <v>72</v>
      </c>
      <c r="AH15">
        <v>169</v>
      </c>
      <c r="AI15">
        <v>194</v>
      </c>
      <c r="AJ15">
        <v>144</v>
      </c>
      <c r="AK15">
        <v>338</v>
      </c>
      <c r="AL15">
        <v>5</v>
      </c>
      <c r="AM15" t="s">
        <v>286</v>
      </c>
      <c r="AN15">
        <v>4</v>
      </c>
      <c r="AO15">
        <v>5</v>
      </c>
      <c r="AP15">
        <v>9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4</v>
      </c>
      <c r="BD15">
        <v>5</v>
      </c>
      <c r="BE15">
        <v>9</v>
      </c>
      <c r="BF15">
        <v>0</v>
      </c>
      <c r="BG15">
        <v>0</v>
      </c>
      <c r="BH15">
        <v>0</v>
      </c>
      <c r="BI15">
        <v>4</v>
      </c>
      <c r="BJ15">
        <v>5</v>
      </c>
      <c r="BK15">
        <v>9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5</v>
      </c>
    </row>
    <row r="16" spans="1:110" x14ac:dyDescent="0.25">
      <c r="A16" t="s">
        <v>16</v>
      </c>
      <c r="B16">
        <v>1711</v>
      </c>
      <c r="C16">
        <v>1743</v>
      </c>
      <c r="D16">
        <v>3454</v>
      </c>
      <c r="E16">
        <v>24</v>
      </c>
      <c r="F16">
        <v>21</v>
      </c>
      <c r="G16">
        <v>45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10</v>
      </c>
      <c r="O16">
        <v>10</v>
      </c>
      <c r="P16">
        <v>20</v>
      </c>
      <c r="Q16">
        <v>1697</v>
      </c>
      <c r="R16">
        <v>1732</v>
      </c>
      <c r="S16">
        <v>3429</v>
      </c>
      <c r="T16">
        <v>7</v>
      </c>
      <c r="U16">
        <v>13</v>
      </c>
      <c r="V16">
        <v>20</v>
      </c>
      <c r="W16">
        <v>1690</v>
      </c>
      <c r="X16">
        <v>1719</v>
      </c>
      <c r="Y16">
        <v>3409</v>
      </c>
      <c r="Z16">
        <v>21</v>
      </c>
      <c r="AA16">
        <v>22</v>
      </c>
      <c r="AB16">
        <v>43</v>
      </c>
      <c r="AC16">
        <v>13</v>
      </c>
      <c r="AD16">
        <v>14</v>
      </c>
      <c r="AE16">
        <v>27</v>
      </c>
      <c r="AF16">
        <v>18</v>
      </c>
      <c r="AG16">
        <v>9</v>
      </c>
      <c r="AH16">
        <v>27</v>
      </c>
      <c r="AI16">
        <v>52</v>
      </c>
      <c r="AJ16">
        <v>45</v>
      </c>
      <c r="AK16">
        <v>97</v>
      </c>
      <c r="AL16">
        <v>1</v>
      </c>
      <c r="AM16" t="s">
        <v>16</v>
      </c>
      <c r="AN16">
        <v>0</v>
      </c>
      <c r="AO16">
        <v>1</v>
      </c>
      <c r="AP16">
        <v>1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1</v>
      </c>
      <c r="BE16">
        <v>1</v>
      </c>
      <c r="BF16">
        <v>0</v>
      </c>
      <c r="BG16">
        <v>0</v>
      </c>
      <c r="BH16">
        <v>0</v>
      </c>
      <c r="BI16">
        <v>0</v>
      </c>
      <c r="BJ16">
        <v>1</v>
      </c>
      <c r="BK16">
        <v>1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1</v>
      </c>
    </row>
    <row r="17" spans="1:76" x14ac:dyDescent="0.25">
      <c r="A17" t="s">
        <v>18</v>
      </c>
      <c r="B17">
        <v>2727</v>
      </c>
      <c r="C17">
        <v>2731</v>
      </c>
      <c r="D17">
        <v>5458</v>
      </c>
      <c r="E17">
        <v>33</v>
      </c>
      <c r="F17">
        <v>22</v>
      </c>
      <c r="G17">
        <v>55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6</v>
      </c>
      <c r="O17">
        <v>9</v>
      </c>
      <c r="P17">
        <v>15</v>
      </c>
      <c r="Q17">
        <v>2700</v>
      </c>
      <c r="R17">
        <v>2718</v>
      </c>
      <c r="S17">
        <v>5418</v>
      </c>
      <c r="T17">
        <v>13</v>
      </c>
      <c r="U17">
        <v>12</v>
      </c>
      <c r="V17">
        <v>25</v>
      </c>
      <c r="W17">
        <v>2687</v>
      </c>
      <c r="X17">
        <v>2706</v>
      </c>
      <c r="Y17">
        <v>5393</v>
      </c>
      <c r="Z17">
        <v>30</v>
      </c>
      <c r="AA17">
        <v>23</v>
      </c>
      <c r="AB17">
        <v>53</v>
      </c>
      <c r="AC17">
        <v>32</v>
      </c>
      <c r="AD17">
        <v>18</v>
      </c>
      <c r="AE17">
        <v>50</v>
      </c>
      <c r="AF17">
        <v>35</v>
      </c>
      <c r="AG17">
        <v>27</v>
      </c>
      <c r="AH17">
        <v>62</v>
      </c>
      <c r="AI17">
        <v>97</v>
      </c>
      <c r="AJ17">
        <v>68</v>
      </c>
      <c r="AK17">
        <v>165</v>
      </c>
      <c r="AL17">
        <v>1</v>
      </c>
      <c r="AM17" t="s">
        <v>18</v>
      </c>
      <c r="AN17">
        <v>1</v>
      </c>
      <c r="AO17">
        <v>3</v>
      </c>
      <c r="AP17">
        <v>4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1</v>
      </c>
      <c r="BD17">
        <v>3</v>
      </c>
      <c r="BE17">
        <v>4</v>
      </c>
      <c r="BF17">
        <v>0</v>
      </c>
      <c r="BG17">
        <v>0</v>
      </c>
      <c r="BH17">
        <v>0</v>
      </c>
      <c r="BI17">
        <v>1</v>
      </c>
      <c r="BJ17">
        <v>3</v>
      </c>
      <c r="BK17">
        <v>4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1</v>
      </c>
    </row>
    <row r="18" spans="1:76" x14ac:dyDescent="0.25">
      <c r="A18" t="s">
        <v>287</v>
      </c>
      <c r="B18">
        <v>7213</v>
      </c>
      <c r="C18">
        <v>7585</v>
      </c>
      <c r="D18">
        <v>14798</v>
      </c>
      <c r="E18">
        <v>64</v>
      </c>
      <c r="F18">
        <v>84</v>
      </c>
      <c r="G18">
        <v>148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26</v>
      </c>
      <c r="O18">
        <v>19</v>
      </c>
      <c r="P18">
        <v>45</v>
      </c>
      <c r="Q18">
        <v>7175</v>
      </c>
      <c r="R18">
        <v>7520</v>
      </c>
      <c r="S18">
        <v>14695</v>
      </c>
      <c r="T18">
        <v>32</v>
      </c>
      <c r="U18">
        <v>36</v>
      </c>
      <c r="V18">
        <v>68</v>
      </c>
      <c r="W18">
        <v>7143</v>
      </c>
      <c r="X18">
        <v>7484</v>
      </c>
      <c r="Y18">
        <v>14627</v>
      </c>
      <c r="Z18">
        <v>82</v>
      </c>
      <c r="AA18">
        <v>56</v>
      </c>
      <c r="AB18">
        <v>138</v>
      </c>
      <c r="AC18">
        <v>71</v>
      </c>
      <c r="AD18">
        <v>46</v>
      </c>
      <c r="AE18">
        <v>117</v>
      </c>
      <c r="AF18">
        <v>40</v>
      </c>
      <c r="AG18">
        <v>59</v>
      </c>
      <c r="AH18">
        <v>99</v>
      </c>
      <c r="AI18">
        <v>193</v>
      </c>
      <c r="AJ18">
        <v>161</v>
      </c>
      <c r="AK18">
        <v>354</v>
      </c>
      <c r="AL18">
        <v>1</v>
      </c>
      <c r="AM18" t="s">
        <v>287</v>
      </c>
      <c r="AN18">
        <v>7</v>
      </c>
      <c r="AO18">
        <v>16</v>
      </c>
      <c r="AP18">
        <v>23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7</v>
      </c>
      <c r="BD18">
        <v>16</v>
      </c>
      <c r="BE18">
        <v>23</v>
      </c>
      <c r="BF18">
        <v>0</v>
      </c>
      <c r="BG18">
        <v>1</v>
      </c>
      <c r="BH18">
        <v>1</v>
      </c>
      <c r="BI18">
        <v>7</v>
      </c>
      <c r="BJ18">
        <v>15</v>
      </c>
      <c r="BK18">
        <v>22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</v>
      </c>
    </row>
    <row r="19" spans="1:76" x14ac:dyDescent="0.25">
      <c r="A19" t="s">
        <v>19</v>
      </c>
      <c r="B19">
        <v>14671</v>
      </c>
      <c r="C19">
        <v>15126</v>
      </c>
      <c r="D19">
        <v>29797</v>
      </c>
      <c r="E19">
        <v>175</v>
      </c>
      <c r="F19">
        <v>135</v>
      </c>
      <c r="G19">
        <v>310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95</v>
      </c>
      <c r="O19">
        <v>99</v>
      </c>
      <c r="P19">
        <v>194</v>
      </c>
      <c r="Q19">
        <v>14591</v>
      </c>
      <c r="R19">
        <v>15090</v>
      </c>
      <c r="S19">
        <v>29681</v>
      </c>
      <c r="T19">
        <v>57</v>
      </c>
      <c r="U19">
        <v>67</v>
      </c>
      <c r="V19">
        <v>124</v>
      </c>
      <c r="W19">
        <v>14534</v>
      </c>
      <c r="X19">
        <v>15023</v>
      </c>
      <c r="Y19">
        <v>29557</v>
      </c>
      <c r="Z19">
        <v>155</v>
      </c>
      <c r="AA19">
        <v>153</v>
      </c>
      <c r="AB19">
        <v>308</v>
      </c>
      <c r="AC19">
        <v>151</v>
      </c>
      <c r="AD19">
        <v>159</v>
      </c>
      <c r="AE19">
        <v>310</v>
      </c>
      <c r="AF19">
        <v>158</v>
      </c>
      <c r="AG19">
        <v>174</v>
      </c>
      <c r="AH19">
        <v>332</v>
      </c>
      <c r="AI19">
        <v>464</v>
      </c>
      <c r="AJ19">
        <v>486</v>
      </c>
      <c r="AK19">
        <v>950</v>
      </c>
      <c r="AL19">
        <v>2</v>
      </c>
      <c r="AM19" t="s">
        <v>19</v>
      </c>
      <c r="AN19">
        <v>6</v>
      </c>
      <c r="AO19">
        <v>10</v>
      </c>
      <c r="AP19">
        <v>16</v>
      </c>
      <c r="AQ19">
        <v>0</v>
      </c>
      <c r="AR19">
        <v>0</v>
      </c>
      <c r="AS19">
        <v>0</v>
      </c>
      <c r="AT19">
        <v>0</v>
      </c>
      <c r="AU19">
        <v>1</v>
      </c>
      <c r="AV19">
        <v>1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6</v>
      </c>
      <c r="BD19">
        <v>11</v>
      </c>
      <c r="BE19">
        <v>17</v>
      </c>
      <c r="BF19">
        <v>0</v>
      </c>
      <c r="BG19">
        <v>0</v>
      </c>
      <c r="BH19">
        <v>0</v>
      </c>
      <c r="BI19">
        <v>6</v>
      </c>
      <c r="BJ19">
        <v>11</v>
      </c>
      <c r="BK19">
        <v>17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2</v>
      </c>
    </row>
    <row r="20" spans="1:76" x14ac:dyDescent="0.25">
      <c r="A20" t="s">
        <v>29</v>
      </c>
      <c r="B20">
        <v>89776</v>
      </c>
      <c r="C20">
        <v>86870</v>
      </c>
      <c r="D20">
        <v>176646</v>
      </c>
      <c r="E20">
        <v>640</v>
      </c>
      <c r="F20">
        <v>457</v>
      </c>
      <c r="G20">
        <v>1097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750</v>
      </c>
      <c r="O20">
        <v>485</v>
      </c>
      <c r="P20">
        <v>1235</v>
      </c>
      <c r="Q20">
        <v>89886</v>
      </c>
      <c r="R20">
        <v>86898</v>
      </c>
      <c r="S20">
        <v>176784</v>
      </c>
      <c r="T20">
        <v>326</v>
      </c>
      <c r="U20">
        <v>217</v>
      </c>
      <c r="V20">
        <v>543</v>
      </c>
      <c r="W20">
        <v>89560</v>
      </c>
      <c r="X20">
        <v>86681</v>
      </c>
      <c r="Y20">
        <v>176241</v>
      </c>
      <c r="Z20">
        <v>1064</v>
      </c>
      <c r="AA20">
        <v>1007</v>
      </c>
      <c r="AB20">
        <v>2071</v>
      </c>
      <c r="AC20">
        <v>1058</v>
      </c>
      <c r="AD20">
        <v>1015</v>
      </c>
      <c r="AE20">
        <v>2073</v>
      </c>
      <c r="AF20">
        <v>1104</v>
      </c>
      <c r="AG20">
        <v>1033</v>
      </c>
      <c r="AH20">
        <v>2137</v>
      </c>
      <c r="AI20">
        <v>3226</v>
      </c>
      <c r="AJ20">
        <v>3055</v>
      </c>
      <c r="AK20">
        <v>6281</v>
      </c>
      <c r="AL20">
        <v>3</v>
      </c>
      <c r="AM20" t="s">
        <v>29</v>
      </c>
      <c r="AN20">
        <v>39</v>
      </c>
      <c r="AO20">
        <v>47</v>
      </c>
      <c r="AP20">
        <v>86</v>
      </c>
      <c r="AQ20">
        <v>0</v>
      </c>
      <c r="AR20">
        <v>0</v>
      </c>
      <c r="AS20">
        <v>0</v>
      </c>
      <c r="AT20">
        <v>3</v>
      </c>
      <c r="AU20">
        <v>2</v>
      </c>
      <c r="AV20">
        <v>5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42</v>
      </c>
      <c r="BD20">
        <v>49</v>
      </c>
      <c r="BE20">
        <v>91</v>
      </c>
      <c r="BF20">
        <v>1</v>
      </c>
      <c r="BG20">
        <v>0</v>
      </c>
      <c r="BH20">
        <v>1</v>
      </c>
      <c r="BI20">
        <v>41</v>
      </c>
      <c r="BJ20">
        <v>49</v>
      </c>
      <c r="BK20">
        <v>90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3</v>
      </c>
    </row>
    <row r="21" spans="1:76" x14ac:dyDescent="0.25">
      <c r="A21" t="s">
        <v>30</v>
      </c>
      <c r="B21">
        <v>18252</v>
      </c>
      <c r="C21">
        <v>19492</v>
      </c>
      <c r="D21">
        <v>37744</v>
      </c>
      <c r="E21">
        <v>189</v>
      </c>
      <c r="F21">
        <v>189</v>
      </c>
      <c r="G21">
        <v>378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103</v>
      </c>
      <c r="O21">
        <v>87</v>
      </c>
      <c r="P21">
        <v>190</v>
      </c>
      <c r="Q21">
        <v>18166</v>
      </c>
      <c r="R21">
        <v>19390</v>
      </c>
      <c r="S21">
        <v>37556</v>
      </c>
      <c r="T21">
        <v>76</v>
      </c>
      <c r="U21">
        <v>76</v>
      </c>
      <c r="V21">
        <v>152</v>
      </c>
      <c r="W21">
        <v>18090</v>
      </c>
      <c r="X21">
        <v>19314</v>
      </c>
      <c r="Y21">
        <v>37404</v>
      </c>
      <c r="Z21">
        <v>234</v>
      </c>
      <c r="AA21">
        <v>203</v>
      </c>
      <c r="AB21">
        <v>437</v>
      </c>
      <c r="AC21">
        <v>163</v>
      </c>
      <c r="AD21">
        <v>192</v>
      </c>
      <c r="AE21">
        <v>355</v>
      </c>
      <c r="AF21">
        <v>205</v>
      </c>
      <c r="AG21">
        <v>199</v>
      </c>
      <c r="AH21">
        <v>404</v>
      </c>
      <c r="AI21">
        <v>602</v>
      </c>
      <c r="AJ21">
        <v>594</v>
      </c>
      <c r="AK21">
        <v>1196</v>
      </c>
      <c r="AL21">
        <v>1</v>
      </c>
      <c r="AM21" t="s">
        <v>30</v>
      </c>
      <c r="AN21">
        <v>11</v>
      </c>
      <c r="AO21">
        <v>9</v>
      </c>
      <c r="AP21">
        <v>20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11</v>
      </c>
      <c r="BD21">
        <v>9</v>
      </c>
      <c r="BE21">
        <v>20</v>
      </c>
      <c r="BF21">
        <v>0</v>
      </c>
      <c r="BG21">
        <v>0</v>
      </c>
      <c r="BH21">
        <v>0</v>
      </c>
      <c r="BI21">
        <v>11</v>
      </c>
      <c r="BJ21">
        <v>9</v>
      </c>
      <c r="BK21">
        <v>20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1</v>
      </c>
    </row>
    <row r="22" spans="1:76" x14ac:dyDescent="0.25">
      <c r="A22" t="s">
        <v>31</v>
      </c>
      <c r="B22">
        <v>30469</v>
      </c>
      <c r="C22">
        <v>30754</v>
      </c>
      <c r="D22">
        <v>61223</v>
      </c>
      <c r="E22">
        <v>298</v>
      </c>
      <c r="F22">
        <v>240</v>
      </c>
      <c r="G22">
        <v>538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223</v>
      </c>
      <c r="O22">
        <v>169</v>
      </c>
      <c r="P22">
        <v>392</v>
      </c>
      <c r="Q22">
        <v>30394</v>
      </c>
      <c r="R22">
        <v>30683</v>
      </c>
      <c r="S22">
        <v>61077</v>
      </c>
      <c r="T22">
        <v>108</v>
      </c>
      <c r="U22">
        <v>81</v>
      </c>
      <c r="V22">
        <v>189</v>
      </c>
      <c r="W22">
        <v>30286</v>
      </c>
      <c r="X22">
        <v>30602</v>
      </c>
      <c r="Y22">
        <v>60888</v>
      </c>
      <c r="Z22">
        <v>329</v>
      </c>
      <c r="AA22">
        <v>318</v>
      </c>
      <c r="AB22">
        <v>647</v>
      </c>
      <c r="AC22">
        <v>351</v>
      </c>
      <c r="AD22">
        <v>324</v>
      </c>
      <c r="AE22">
        <v>675</v>
      </c>
      <c r="AF22">
        <v>326</v>
      </c>
      <c r="AG22">
        <v>314</v>
      </c>
      <c r="AH22">
        <v>640</v>
      </c>
      <c r="AI22">
        <v>1006</v>
      </c>
      <c r="AJ22">
        <v>956</v>
      </c>
      <c r="AK22">
        <v>1962</v>
      </c>
      <c r="AL22">
        <v>3</v>
      </c>
      <c r="AM22" t="s">
        <v>31</v>
      </c>
      <c r="AN22">
        <v>18</v>
      </c>
      <c r="AO22">
        <v>25</v>
      </c>
      <c r="AP22">
        <v>43</v>
      </c>
      <c r="AQ22">
        <v>0</v>
      </c>
      <c r="AR22">
        <v>0</v>
      </c>
      <c r="AS22">
        <v>0</v>
      </c>
      <c r="AT22">
        <v>1</v>
      </c>
      <c r="AU22">
        <v>0</v>
      </c>
      <c r="AV22">
        <v>1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19</v>
      </c>
      <c r="BD22">
        <v>25</v>
      </c>
      <c r="BE22">
        <v>44</v>
      </c>
      <c r="BF22">
        <v>0</v>
      </c>
      <c r="BG22">
        <v>0</v>
      </c>
      <c r="BH22">
        <v>0</v>
      </c>
      <c r="BI22">
        <v>19</v>
      </c>
      <c r="BJ22">
        <v>25</v>
      </c>
      <c r="BK22">
        <v>44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3</v>
      </c>
    </row>
    <row r="23" spans="1:76" x14ac:dyDescent="0.25">
      <c r="A23" t="s">
        <v>10</v>
      </c>
      <c r="B23">
        <v>5270</v>
      </c>
      <c r="C23">
        <v>5411</v>
      </c>
      <c r="D23">
        <v>10681</v>
      </c>
      <c r="E23">
        <v>54</v>
      </c>
      <c r="F23">
        <v>55</v>
      </c>
      <c r="G23">
        <v>109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32</v>
      </c>
      <c r="O23">
        <v>36</v>
      </c>
      <c r="P23">
        <v>68</v>
      </c>
      <c r="Q23">
        <v>5248</v>
      </c>
      <c r="R23">
        <v>5392</v>
      </c>
      <c r="S23">
        <v>10640</v>
      </c>
      <c r="T23">
        <v>20</v>
      </c>
      <c r="U23">
        <v>22</v>
      </c>
      <c r="V23">
        <v>42</v>
      </c>
      <c r="W23">
        <v>5228</v>
      </c>
      <c r="X23">
        <v>5370</v>
      </c>
      <c r="Y23">
        <v>10598</v>
      </c>
      <c r="Z23">
        <v>57</v>
      </c>
      <c r="AA23">
        <v>62</v>
      </c>
      <c r="AB23">
        <v>119</v>
      </c>
      <c r="AC23">
        <v>51</v>
      </c>
      <c r="AD23">
        <v>46</v>
      </c>
      <c r="AE23">
        <v>97</v>
      </c>
      <c r="AF23">
        <v>67</v>
      </c>
      <c r="AG23">
        <v>46</v>
      </c>
      <c r="AH23">
        <v>113</v>
      </c>
      <c r="AI23">
        <v>175</v>
      </c>
      <c r="AJ23">
        <v>154</v>
      </c>
      <c r="AK23">
        <v>329</v>
      </c>
      <c r="AL23">
        <v>5</v>
      </c>
      <c r="AM23" t="s">
        <v>10</v>
      </c>
      <c r="AN23">
        <v>3</v>
      </c>
      <c r="AO23">
        <v>4</v>
      </c>
      <c r="AP23">
        <v>7</v>
      </c>
      <c r="AQ23">
        <v>0</v>
      </c>
      <c r="AR23">
        <v>0</v>
      </c>
      <c r="AS23">
        <v>0</v>
      </c>
      <c r="AT23">
        <v>0</v>
      </c>
      <c r="AU23">
        <v>1</v>
      </c>
      <c r="AV23">
        <v>1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3</v>
      </c>
      <c r="BD23">
        <v>5</v>
      </c>
      <c r="BE23">
        <v>8</v>
      </c>
      <c r="BF23">
        <v>0</v>
      </c>
      <c r="BG23">
        <v>0</v>
      </c>
      <c r="BH23">
        <v>0</v>
      </c>
      <c r="BI23">
        <v>3</v>
      </c>
      <c r="BJ23">
        <v>5</v>
      </c>
      <c r="BK23">
        <v>8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5</v>
      </c>
    </row>
    <row r="24" spans="1:76" x14ac:dyDescent="0.25">
      <c r="A24" t="s">
        <v>11</v>
      </c>
      <c r="B24">
        <v>6077</v>
      </c>
      <c r="C24">
        <v>6463</v>
      </c>
      <c r="D24">
        <v>12540</v>
      </c>
      <c r="E24">
        <v>57</v>
      </c>
      <c r="F24">
        <v>64</v>
      </c>
      <c r="G24">
        <v>121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47</v>
      </c>
      <c r="O24">
        <v>29</v>
      </c>
      <c r="P24">
        <v>76</v>
      </c>
      <c r="Q24">
        <v>6067</v>
      </c>
      <c r="R24">
        <v>6428</v>
      </c>
      <c r="S24">
        <v>12495</v>
      </c>
      <c r="T24">
        <v>26</v>
      </c>
      <c r="U24">
        <v>23</v>
      </c>
      <c r="V24">
        <v>49</v>
      </c>
      <c r="W24">
        <v>6041</v>
      </c>
      <c r="X24">
        <v>6405</v>
      </c>
      <c r="Y24">
        <v>12446</v>
      </c>
      <c r="Z24">
        <v>59</v>
      </c>
      <c r="AA24">
        <v>66</v>
      </c>
      <c r="AB24">
        <v>125</v>
      </c>
      <c r="AC24">
        <v>51</v>
      </c>
      <c r="AD24">
        <v>56</v>
      </c>
      <c r="AE24">
        <v>107</v>
      </c>
      <c r="AF24">
        <v>58</v>
      </c>
      <c r="AG24">
        <v>54</v>
      </c>
      <c r="AH24">
        <v>112</v>
      </c>
      <c r="AI24">
        <v>168</v>
      </c>
      <c r="AJ24">
        <v>176</v>
      </c>
      <c r="AK24">
        <v>344</v>
      </c>
      <c r="AL24">
        <v>5</v>
      </c>
      <c r="AM24" t="s">
        <v>11</v>
      </c>
      <c r="AN24">
        <v>9</v>
      </c>
      <c r="AO24">
        <v>8</v>
      </c>
      <c r="AP24">
        <v>17</v>
      </c>
      <c r="AQ24">
        <v>2</v>
      </c>
      <c r="AR24">
        <v>1</v>
      </c>
      <c r="AS24">
        <v>3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7</v>
      </c>
      <c r="BD24">
        <v>7</v>
      </c>
      <c r="BE24">
        <v>14</v>
      </c>
      <c r="BF24">
        <v>0</v>
      </c>
      <c r="BG24">
        <v>0</v>
      </c>
      <c r="BH24">
        <v>0</v>
      </c>
      <c r="BI24">
        <v>7</v>
      </c>
      <c r="BJ24">
        <v>7</v>
      </c>
      <c r="BK24">
        <v>14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5</v>
      </c>
    </row>
    <row r="25" spans="1:76" x14ac:dyDescent="0.25">
      <c r="A25" t="s">
        <v>15</v>
      </c>
      <c r="B25">
        <v>1397</v>
      </c>
      <c r="C25">
        <v>1430</v>
      </c>
      <c r="D25">
        <v>2827</v>
      </c>
      <c r="E25">
        <v>17</v>
      </c>
      <c r="F25">
        <v>15</v>
      </c>
      <c r="G25">
        <v>32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10</v>
      </c>
      <c r="O25">
        <v>6</v>
      </c>
      <c r="P25">
        <v>16</v>
      </c>
      <c r="Q25">
        <v>1390</v>
      </c>
      <c r="R25">
        <v>1421</v>
      </c>
      <c r="S25">
        <v>2811</v>
      </c>
      <c r="T25">
        <v>1</v>
      </c>
      <c r="U25">
        <v>4</v>
      </c>
      <c r="V25">
        <v>5</v>
      </c>
      <c r="W25">
        <v>1389</v>
      </c>
      <c r="X25">
        <v>1417</v>
      </c>
      <c r="Y25">
        <v>2806</v>
      </c>
      <c r="Z25">
        <v>22</v>
      </c>
      <c r="AA25">
        <v>15</v>
      </c>
      <c r="AB25">
        <v>37</v>
      </c>
      <c r="AC25">
        <v>9</v>
      </c>
      <c r="AD25">
        <v>11</v>
      </c>
      <c r="AE25">
        <v>20</v>
      </c>
      <c r="AF25">
        <v>16</v>
      </c>
      <c r="AG25">
        <v>12</v>
      </c>
      <c r="AH25">
        <v>28</v>
      </c>
      <c r="AI25">
        <v>47</v>
      </c>
      <c r="AJ25">
        <v>38</v>
      </c>
      <c r="AK25">
        <v>85</v>
      </c>
      <c r="AL25">
        <v>5</v>
      </c>
      <c r="AM25" t="s">
        <v>15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5</v>
      </c>
    </row>
    <row r="26" spans="1:76" x14ac:dyDescent="0.25">
      <c r="A26" t="s">
        <v>17</v>
      </c>
      <c r="B26">
        <v>1214</v>
      </c>
      <c r="C26">
        <v>1365</v>
      </c>
      <c r="D26">
        <v>2579</v>
      </c>
      <c r="E26">
        <v>13</v>
      </c>
      <c r="F26">
        <v>21</v>
      </c>
      <c r="G26">
        <v>34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9</v>
      </c>
      <c r="O26">
        <v>8</v>
      </c>
      <c r="P26">
        <v>17</v>
      </c>
      <c r="Q26">
        <v>1210</v>
      </c>
      <c r="R26">
        <v>1352</v>
      </c>
      <c r="S26">
        <v>2562</v>
      </c>
      <c r="T26">
        <v>4</v>
      </c>
      <c r="U26">
        <v>10</v>
      </c>
      <c r="V26">
        <v>14</v>
      </c>
      <c r="W26">
        <v>1206</v>
      </c>
      <c r="X26">
        <v>1342</v>
      </c>
      <c r="Y26">
        <v>2548</v>
      </c>
      <c r="Z26">
        <v>11</v>
      </c>
      <c r="AA26">
        <v>14</v>
      </c>
      <c r="AB26">
        <v>25</v>
      </c>
      <c r="AC26">
        <v>16</v>
      </c>
      <c r="AD26">
        <v>20</v>
      </c>
      <c r="AE26">
        <v>36</v>
      </c>
      <c r="AF26">
        <v>11</v>
      </c>
      <c r="AG26">
        <v>17</v>
      </c>
      <c r="AH26">
        <v>28</v>
      </c>
      <c r="AI26">
        <v>38</v>
      </c>
      <c r="AJ26">
        <v>51</v>
      </c>
      <c r="AK26">
        <v>89</v>
      </c>
      <c r="AL26">
        <v>1</v>
      </c>
      <c r="AM26" t="s">
        <v>17</v>
      </c>
      <c r="AN26">
        <v>1</v>
      </c>
      <c r="AO26">
        <v>2</v>
      </c>
      <c r="AP26">
        <v>3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1</v>
      </c>
      <c r="BD26">
        <v>2</v>
      </c>
      <c r="BE26">
        <v>3</v>
      </c>
      <c r="BF26">
        <v>0</v>
      </c>
      <c r="BG26">
        <v>0</v>
      </c>
      <c r="BH26">
        <v>0</v>
      </c>
      <c r="BI26">
        <v>1</v>
      </c>
      <c r="BJ26">
        <v>2</v>
      </c>
      <c r="BK26">
        <v>3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1</v>
      </c>
    </row>
    <row r="27" spans="1:76" x14ac:dyDescent="0.25">
      <c r="A27" t="s">
        <v>23</v>
      </c>
      <c r="B27">
        <v>14994</v>
      </c>
      <c r="C27">
        <v>13614</v>
      </c>
      <c r="D27">
        <v>28608</v>
      </c>
      <c r="E27">
        <v>107</v>
      </c>
      <c r="F27">
        <v>61</v>
      </c>
      <c r="G27">
        <v>168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154</v>
      </c>
      <c r="O27">
        <v>77</v>
      </c>
      <c r="P27">
        <v>231</v>
      </c>
      <c r="Q27">
        <v>15041</v>
      </c>
      <c r="R27">
        <v>13630</v>
      </c>
      <c r="S27">
        <v>28671</v>
      </c>
      <c r="T27">
        <v>84</v>
      </c>
      <c r="U27">
        <v>49</v>
      </c>
      <c r="V27">
        <v>133</v>
      </c>
      <c r="W27">
        <v>14957</v>
      </c>
      <c r="X27">
        <v>13581</v>
      </c>
      <c r="Y27">
        <v>28538</v>
      </c>
      <c r="Z27">
        <v>162</v>
      </c>
      <c r="AA27">
        <v>140</v>
      </c>
      <c r="AB27">
        <v>302</v>
      </c>
      <c r="AC27">
        <v>177</v>
      </c>
      <c r="AD27">
        <v>149</v>
      </c>
      <c r="AE27">
        <v>326</v>
      </c>
      <c r="AF27">
        <v>184</v>
      </c>
      <c r="AG27">
        <v>139</v>
      </c>
      <c r="AH27">
        <v>323</v>
      </c>
      <c r="AI27">
        <v>523</v>
      </c>
      <c r="AJ27">
        <v>428</v>
      </c>
      <c r="AK27">
        <v>951</v>
      </c>
      <c r="AL27">
        <v>3</v>
      </c>
      <c r="AM27" t="s">
        <v>23</v>
      </c>
      <c r="AN27">
        <v>17</v>
      </c>
      <c r="AO27">
        <v>20</v>
      </c>
      <c r="AP27">
        <v>37</v>
      </c>
      <c r="AQ27">
        <v>0</v>
      </c>
      <c r="AR27">
        <v>0</v>
      </c>
      <c r="AS27">
        <v>0</v>
      </c>
      <c r="AT27">
        <v>0</v>
      </c>
      <c r="AU27">
        <v>1</v>
      </c>
      <c r="AV27">
        <v>1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17</v>
      </c>
      <c r="BD27">
        <v>21</v>
      </c>
      <c r="BE27">
        <v>38</v>
      </c>
      <c r="BF27">
        <v>0</v>
      </c>
      <c r="BG27">
        <v>0</v>
      </c>
      <c r="BH27">
        <v>0</v>
      </c>
      <c r="BI27">
        <v>17</v>
      </c>
      <c r="BJ27">
        <v>21</v>
      </c>
      <c r="BK27">
        <v>38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3</v>
      </c>
    </row>
    <row r="28" spans="1:76" x14ac:dyDescent="0.25">
      <c r="A28" t="s">
        <v>32</v>
      </c>
      <c r="B28">
        <v>30664</v>
      </c>
      <c r="C28">
        <v>32131</v>
      </c>
      <c r="D28">
        <v>62795</v>
      </c>
      <c r="E28">
        <v>311</v>
      </c>
      <c r="F28">
        <v>292</v>
      </c>
      <c r="G28">
        <v>603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171</v>
      </c>
      <c r="O28">
        <v>148</v>
      </c>
      <c r="P28">
        <v>319</v>
      </c>
      <c r="Q28">
        <v>30524</v>
      </c>
      <c r="R28">
        <v>31987</v>
      </c>
      <c r="S28">
        <v>62511</v>
      </c>
      <c r="T28">
        <v>240</v>
      </c>
      <c r="U28">
        <v>251</v>
      </c>
      <c r="V28">
        <v>491</v>
      </c>
      <c r="W28">
        <v>30284</v>
      </c>
      <c r="X28">
        <v>31736</v>
      </c>
      <c r="Y28">
        <v>62020</v>
      </c>
      <c r="Z28">
        <v>329</v>
      </c>
      <c r="AA28">
        <v>299</v>
      </c>
      <c r="AB28">
        <v>628</v>
      </c>
      <c r="AC28">
        <v>307</v>
      </c>
      <c r="AD28">
        <v>285</v>
      </c>
      <c r="AE28">
        <v>592</v>
      </c>
      <c r="AF28">
        <v>348</v>
      </c>
      <c r="AG28">
        <v>274</v>
      </c>
      <c r="AH28">
        <v>622</v>
      </c>
      <c r="AI28">
        <v>984</v>
      </c>
      <c r="AJ28">
        <v>858</v>
      </c>
      <c r="AK28">
        <v>1842</v>
      </c>
      <c r="AL28">
        <v>5</v>
      </c>
      <c r="AM28" t="s">
        <v>32</v>
      </c>
      <c r="AN28">
        <v>17</v>
      </c>
      <c r="AO28">
        <v>29</v>
      </c>
      <c r="AP28">
        <v>46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17</v>
      </c>
      <c r="BD28">
        <v>29</v>
      </c>
      <c r="BE28">
        <v>46</v>
      </c>
      <c r="BF28">
        <v>0</v>
      </c>
      <c r="BG28">
        <v>0</v>
      </c>
      <c r="BH28">
        <v>0</v>
      </c>
      <c r="BI28">
        <v>17</v>
      </c>
      <c r="BJ28">
        <v>29</v>
      </c>
      <c r="BK28">
        <v>46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5</v>
      </c>
    </row>
    <row r="29" spans="1:76" x14ac:dyDescent="0.25">
      <c r="A29" t="s">
        <v>28</v>
      </c>
      <c r="B29">
        <v>83269</v>
      </c>
      <c r="C29">
        <v>83469</v>
      </c>
      <c r="D29">
        <v>166738</v>
      </c>
      <c r="E29">
        <v>0</v>
      </c>
      <c r="F29">
        <v>0</v>
      </c>
      <c r="G29">
        <v>0</v>
      </c>
      <c r="H29">
        <v>661</v>
      </c>
      <c r="I29">
        <v>458</v>
      </c>
      <c r="J29">
        <v>1119</v>
      </c>
      <c r="K29">
        <v>318</v>
      </c>
      <c r="L29">
        <v>280</v>
      </c>
      <c r="M29">
        <v>598</v>
      </c>
      <c r="N29">
        <v>0</v>
      </c>
      <c r="O29">
        <v>0</v>
      </c>
      <c r="P29">
        <v>0</v>
      </c>
      <c r="Q29">
        <v>83612</v>
      </c>
      <c r="R29">
        <v>83647</v>
      </c>
      <c r="S29">
        <v>167259</v>
      </c>
      <c r="T29">
        <v>0</v>
      </c>
      <c r="U29">
        <v>0</v>
      </c>
      <c r="V29">
        <v>0</v>
      </c>
      <c r="W29">
        <v>83612</v>
      </c>
      <c r="X29">
        <v>83647</v>
      </c>
      <c r="Y29">
        <v>167259</v>
      </c>
      <c r="Z29">
        <v>1030</v>
      </c>
      <c r="AA29">
        <v>1040</v>
      </c>
      <c r="AB29">
        <v>2070</v>
      </c>
      <c r="AC29">
        <v>1022</v>
      </c>
      <c r="AD29">
        <v>943</v>
      </c>
      <c r="AE29">
        <v>1965</v>
      </c>
      <c r="AF29">
        <v>1085</v>
      </c>
      <c r="AG29">
        <v>900</v>
      </c>
      <c r="AH29">
        <v>1985</v>
      </c>
      <c r="AI29">
        <v>3137</v>
      </c>
      <c r="AJ29">
        <v>2883</v>
      </c>
      <c r="AK29">
        <v>6020</v>
      </c>
      <c r="AL29">
        <v>2</v>
      </c>
      <c r="AM29" t="s">
        <v>28</v>
      </c>
      <c r="AN29">
        <v>43</v>
      </c>
      <c r="AO29">
        <v>56</v>
      </c>
      <c r="AP29">
        <v>99</v>
      </c>
      <c r="AQ29">
        <v>0</v>
      </c>
      <c r="AR29">
        <v>0</v>
      </c>
      <c r="AS29">
        <v>0</v>
      </c>
      <c r="AT29">
        <v>2</v>
      </c>
      <c r="AU29">
        <v>1</v>
      </c>
      <c r="AV29">
        <v>3</v>
      </c>
      <c r="AW29">
        <v>2</v>
      </c>
      <c r="AX29">
        <v>1</v>
      </c>
      <c r="AY29">
        <v>3</v>
      </c>
      <c r="AZ29">
        <v>0</v>
      </c>
      <c r="BA29">
        <v>0</v>
      </c>
      <c r="BB29">
        <v>0</v>
      </c>
      <c r="BC29">
        <v>43</v>
      </c>
      <c r="BD29">
        <v>56</v>
      </c>
      <c r="BE29">
        <v>99</v>
      </c>
      <c r="BF29">
        <v>0</v>
      </c>
      <c r="BG29">
        <v>0</v>
      </c>
      <c r="BH29">
        <v>0</v>
      </c>
      <c r="BI29">
        <v>43</v>
      </c>
      <c r="BJ29">
        <v>56</v>
      </c>
      <c r="BK29">
        <v>99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2</v>
      </c>
    </row>
    <row r="30" spans="1:76" x14ac:dyDescent="0.25">
      <c r="A30" t="s">
        <v>25</v>
      </c>
      <c r="B30">
        <v>132680</v>
      </c>
      <c r="C30">
        <v>141193</v>
      </c>
      <c r="D30">
        <v>273873</v>
      </c>
      <c r="E30">
        <v>0</v>
      </c>
      <c r="F30">
        <v>0</v>
      </c>
      <c r="G30">
        <v>0</v>
      </c>
      <c r="H30">
        <v>1046</v>
      </c>
      <c r="I30">
        <v>991</v>
      </c>
      <c r="J30">
        <v>2037</v>
      </c>
      <c r="K30">
        <v>576</v>
      </c>
      <c r="L30">
        <v>517</v>
      </c>
      <c r="M30">
        <v>1093</v>
      </c>
      <c r="N30">
        <v>0</v>
      </c>
      <c r="O30">
        <v>0</v>
      </c>
      <c r="P30">
        <v>0</v>
      </c>
      <c r="Q30">
        <v>133150</v>
      </c>
      <c r="R30">
        <v>141667</v>
      </c>
      <c r="S30">
        <v>274817</v>
      </c>
      <c r="T30">
        <v>0</v>
      </c>
      <c r="U30">
        <v>0</v>
      </c>
      <c r="V30">
        <v>0</v>
      </c>
      <c r="W30">
        <v>133150</v>
      </c>
      <c r="X30">
        <v>141667</v>
      </c>
      <c r="Y30">
        <v>274817</v>
      </c>
      <c r="Z30">
        <v>1561</v>
      </c>
      <c r="AA30">
        <v>1549</v>
      </c>
      <c r="AB30">
        <v>3110</v>
      </c>
      <c r="AC30">
        <v>1499</v>
      </c>
      <c r="AD30">
        <v>1351</v>
      </c>
      <c r="AE30">
        <v>2850</v>
      </c>
      <c r="AF30">
        <v>1509</v>
      </c>
      <c r="AG30">
        <v>1473</v>
      </c>
      <c r="AH30">
        <v>2982</v>
      </c>
      <c r="AI30">
        <v>4569</v>
      </c>
      <c r="AJ30">
        <v>4373</v>
      </c>
      <c r="AK30">
        <v>8942</v>
      </c>
      <c r="AL30">
        <v>1</v>
      </c>
      <c r="AM30" t="s">
        <v>25</v>
      </c>
      <c r="AN30">
        <v>56</v>
      </c>
      <c r="AO30">
        <v>112</v>
      </c>
      <c r="AP30">
        <v>168</v>
      </c>
      <c r="AQ30">
        <v>0</v>
      </c>
      <c r="AR30">
        <v>0</v>
      </c>
      <c r="AS30">
        <v>0</v>
      </c>
      <c r="AT30">
        <v>1</v>
      </c>
      <c r="AU30">
        <v>4</v>
      </c>
      <c r="AV30">
        <v>5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57</v>
      </c>
      <c r="BD30">
        <v>116</v>
      </c>
      <c r="BE30">
        <v>173</v>
      </c>
      <c r="BF30">
        <v>0</v>
      </c>
      <c r="BG30">
        <v>0</v>
      </c>
      <c r="BH30">
        <v>0</v>
      </c>
      <c r="BI30">
        <v>57</v>
      </c>
      <c r="BJ30">
        <v>116</v>
      </c>
      <c r="BK30">
        <v>173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1</v>
      </c>
    </row>
    <row r="31" spans="1:76" x14ac:dyDescent="0.25">
      <c r="A31" t="s">
        <v>33</v>
      </c>
      <c r="B31">
        <v>26071</v>
      </c>
      <c r="C31">
        <v>27198</v>
      </c>
      <c r="D31">
        <v>53269</v>
      </c>
      <c r="E31">
        <v>243</v>
      </c>
      <c r="F31">
        <v>241</v>
      </c>
      <c r="G31">
        <v>484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146</v>
      </c>
      <c r="O31">
        <v>143</v>
      </c>
      <c r="P31">
        <v>289</v>
      </c>
      <c r="Q31">
        <v>25975</v>
      </c>
      <c r="R31">
        <v>27099</v>
      </c>
      <c r="S31">
        <v>53074</v>
      </c>
      <c r="T31">
        <v>98</v>
      </c>
      <c r="U31">
        <v>89</v>
      </c>
      <c r="V31">
        <v>187</v>
      </c>
      <c r="W31">
        <v>25877</v>
      </c>
      <c r="X31">
        <v>27010</v>
      </c>
      <c r="Y31">
        <v>52887</v>
      </c>
      <c r="Z31">
        <v>306</v>
      </c>
      <c r="AA31">
        <v>282</v>
      </c>
      <c r="AB31">
        <v>588</v>
      </c>
      <c r="AC31">
        <v>306</v>
      </c>
      <c r="AD31">
        <v>274</v>
      </c>
      <c r="AE31">
        <v>580</v>
      </c>
      <c r="AF31">
        <v>287</v>
      </c>
      <c r="AG31">
        <v>281</v>
      </c>
      <c r="AH31">
        <v>568</v>
      </c>
      <c r="AI31">
        <v>899</v>
      </c>
      <c r="AJ31">
        <v>837</v>
      </c>
      <c r="AK31">
        <v>1736</v>
      </c>
      <c r="AL31">
        <v>4</v>
      </c>
      <c r="AM31" t="s">
        <v>33</v>
      </c>
      <c r="AN31">
        <v>14</v>
      </c>
      <c r="AO31">
        <v>16</v>
      </c>
      <c r="AP31">
        <v>30</v>
      </c>
      <c r="AQ31">
        <v>1</v>
      </c>
      <c r="AR31">
        <v>1</v>
      </c>
      <c r="AS31">
        <v>2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13</v>
      </c>
      <c r="BD31">
        <v>15</v>
      </c>
      <c r="BE31">
        <v>28</v>
      </c>
      <c r="BF31">
        <v>0</v>
      </c>
      <c r="BG31">
        <v>0</v>
      </c>
      <c r="BH31">
        <v>0</v>
      </c>
      <c r="BI31">
        <v>13</v>
      </c>
      <c r="BJ31">
        <v>15</v>
      </c>
      <c r="BK31">
        <v>28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4</v>
      </c>
    </row>
    <row r="32" spans="1:76" x14ac:dyDescent="0.25">
      <c r="A32" t="s">
        <v>288</v>
      </c>
      <c r="B32">
        <v>20180</v>
      </c>
      <c r="C32">
        <v>20982</v>
      </c>
      <c r="D32">
        <v>41162</v>
      </c>
      <c r="E32">
        <v>206</v>
      </c>
      <c r="F32">
        <v>187</v>
      </c>
      <c r="G32">
        <v>393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129</v>
      </c>
      <c r="O32">
        <v>107</v>
      </c>
      <c r="P32">
        <v>236</v>
      </c>
      <c r="Q32">
        <v>20103</v>
      </c>
      <c r="R32">
        <v>20902</v>
      </c>
      <c r="S32">
        <v>41005</v>
      </c>
      <c r="T32">
        <v>77</v>
      </c>
      <c r="U32">
        <v>66</v>
      </c>
      <c r="V32">
        <v>143</v>
      </c>
      <c r="W32">
        <v>20026</v>
      </c>
      <c r="X32">
        <v>20836</v>
      </c>
      <c r="Y32">
        <v>40862</v>
      </c>
      <c r="Z32">
        <v>249</v>
      </c>
      <c r="AA32">
        <v>245</v>
      </c>
      <c r="AB32">
        <v>494</v>
      </c>
      <c r="AC32">
        <v>231</v>
      </c>
      <c r="AD32">
        <v>232</v>
      </c>
      <c r="AE32">
        <v>463</v>
      </c>
      <c r="AF32">
        <v>211</v>
      </c>
      <c r="AG32">
        <v>235</v>
      </c>
      <c r="AH32">
        <v>446</v>
      </c>
      <c r="AI32">
        <v>691</v>
      </c>
      <c r="AJ32">
        <v>712</v>
      </c>
      <c r="AK32">
        <v>1403</v>
      </c>
      <c r="AL32">
        <v>2</v>
      </c>
      <c r="AM32" t="s">
        <v>288</v>
      </c>
      <c r="AN32">
        <v>12</v>
      </c>
      <c r="AO32">
        <v>10</v>
      </c>
      <c r="AP32">
        <v>22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12</v>
      </c>
      <c r="BD32">
        <v>10</v>
      </c>
      <c r="BE32">
        <v>22</v>
      </c>
      <c r="BF32">
        <v>0</v>
      </c>
      <c r="BG32">
        <v>0</v>
      </c>
      <c r="BH32">
        <v>0</v>
      </c>
      <c r="BI32">
        <v>12</v>
      </c>
      <c r="BJ32">
        <v>10</v>
      </c>
      <c r="BK32">
        <v>22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2</v>
      </c>
    </row>
    <row r="33" spans="1:124" x14ac:dyDescent="0.25">
      <c r="A33" t="s">
        <v>9</v>
      </c>
      <c r="B33">
        <v>652</v>
      </c>
      <c r="C33">
        <v>721</v>
      </c>
      <c r="D33">
        <v>1373</v>
      </c>
      <c r="E33">
        <v>5</v>
      </c>
      <c r="F33">
        <v>7</v>
      </c>
      <c r="G33">
        <v>12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4</v>
      </c>
      <c r="O33">
        <v>3</v>
      </c>
      <c r="P33">
        <v>7</v>
      </c>
      <c r="Q33">
        <v>651</v>
      </c>
      <c r="R33">
        <v>717</v>
      </c>
      <c r="S33">
        <v>1368</v>
      </c>
      <c r="T33">
        <v>2</v>
      </c>
      <c r="U33">
        <v>5</v>
      </c>
      <c r="V33">
        <v>7</v>
      </c>
      <c r="W33">
        <v>649</v>
      </c>
      <c r="X33">
        <v>712</v>
      </c>
      <c r="Y33">
        <v>1361</v>
      </c>
      <c r="Z33">
        <v>1</v>
      </c>
      <c r="AA33">
        <v>1</v>
      </c>
      <c r="AB33">
        <v>2</v>
      </c>
      <c r="AC33">
        <v>0</v>
      </c>
      <c r="AD33">
        <v>1</v>
      </c>
      <c r="AE33">
        <v>1</v>
      </c>
      <c r="AF33">
        <v>1</v>
      </c>
      <c r="AG33">
        <v>2</v>
      </c>
      <c r="AH33">
        <v>3</v>
      </c>
      <c r="AI33">
        <v>2</v>
      </c>
      <c r="AJ33">
        <v>4</v>
      </c>
      <c r="AK33">
        <v>6</v>
      </c>
      <c r="AL33">
        <v>5</v>
      </c>
      <c r="AM33" t="s">
        <v>9</v>
      </c>
      <c r="AN33">
        <v>1</v>
      </c>
      <c r="AO33">
        <v>2</v>
      </c>
      <c r="AP33">
        <v>3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1</v>
      </c>
      <c r="BD33">
        <v>2</v>
      </c>
      <c r="BE33">
        <v>3</v>
      </c>
      <c r="BF33">
        <v>0</v>
      </c>
      <c r="BG33">
        <v>0</v>
      </c>
      <c r="BH33">
        <v>0</v>
      </c>
      <c r="BI33">
        <v>1</v>
      </c>
      <c r="BJ33">
        <v>2</v>
      </c>
      <c r="BK33">
        <v>3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5</v>
      </c>
    </row>
    <row r="34" spans="1:124" x14ac:dyDescent="0.25">
      <c r="A34" t="s">
        <v>13</v>
      </c>
      <c r="B34">
        <v>3890</v>
      </c>
      <c r="C34">
        <v>3789</v>
      </c>
      <c r="D34">
        <v>7679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14</v>
      </c>
      <c r="L34">
        <v>16</v>
      </c>
      <c r="M34">
        <v>30</v>
      </c>
      <c r="N34">
        <v>20</v>
      </c>
      <c r="O34">
        <v>17</v>
      </c>
      <c r="P34">
        <v>37</v>
      </c>
      <c r="Q34">
        <v>3896</v>
      </c>
      <c r="R34">
        <v>3790</v>
      </c>
      <c r="S34">
        <v>7686</v>
      </c>
      <c r="T34">
        <v>0</v>
      </c>
      <c r="U34">
        <v>0</v>
      </c>
      <c r="V34">
        <v>0</v>
      </c>
      <c r="W34">
        <v>3896</v>
      </c>
      <c r="X34">
        <v>3790</v>
      </c>
      <c r="Y34">
        <v>7686</v>
      </c>
      <c r="Z34">
        <v>45</v>
      </c>
      <c r="AA34">
        <v>32</v>
      </c>
      <c r="AB34">
        <v>77</v>
      </c>
      <c r="AC34">
        <v>36</v>
      </c>
      <c r="AD34">
        <v>27</v>
      </c>
      <c r="AE34">
        <v>63</v>
      </c>
      <c r="AF34">
        <v>23</v>
      </c>
      <c r="AG34">
        <v>29</v>
      </c>
      <c r="AH34">
        <v>52</v>
      </c>
      <c r="AI34">
        <v>104</v>
      </c>
      <c r="AJ34">
        <v>88</v>
      </c>
      <c r="AK34">
        <v>192</v>
      </c>
      <c r="AL34">
        <v>5</v>
      </c>
      <c r="AM34" t="s">
        <v>13</v>
      </c>
      <c r="AN34">
        <v>1</v>
      </c>
      <c r="AO34">
        <v>3</v>
      </c>
      <c r="AP34">
        <v>4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1</v>
      </c>
      <c r="BD34">
        <v>3</v>
      </c>
      <c r="BE34">
        <v>4</v>
      </c>
      <c r="BF34">
        <v>0</v>
      </c>
      <c r="BG34">
        <v>0</v>
      </c>
      <c r="BH34">
        <v>0</v>
      </c>
      <c r="BI34">
        <v>1</v>
      </c>
      <c r="BJ34">
        <v>3</v>
      </c>
      <c r="BK34">
        <v>4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5</v>
      </c>
    </row>
    <row r="35" spans="1:124" x14ac:dyDescent="0.25">
      <c r="A35" t="s">
        <v>14</v>
      </c>
      <c r="B35">
        <v>2511</v>
      </c>
      <c r="C35">
        <v>2422</v>
      </c>
      <c r="D35">
        <v>4933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15</v>
      </c>
      <c r="L35">
        <v>17</v>
      </c>
      <c r="M35">
        <v>32</v>
      </c>
      <c r="N35">
        <v>29</v>
      </c>
      <c r="O35">
        <v>26</v>
      </c>
      <c r="P35">
        <v>55</v>
      </c>
      <c r="Q35">
        <v>2525</v>
      </c>
      <c r="R35">
        <v>2431</v>
      </c>
      <c r="S35">
        <v>4956</v>
      </c>
      <c r="T35">
        <v>0</v>
      </c>
      <c r="U35">
        <v>0</v>
      </c>
      <c r="V35">
        <v>0</v>
      </c>
      <c r="W35">
        <v>2525</v>
      </c>
      <c r="X35">
        <v>2431</v>
      </c>
      <c r="Y35">
        <v>4956</v>
      </c>
      <c r="Z35">
        <v>24</v>
      </c>
      <c r="AA35">
        <v>22</v>
      </c>
      <c r="AB35">
        <v>46</v>
      </c>
      <c r="AC35">
        <v>12</v>
      </c>
      <c r="AD35">
        <v>18</v>
      </c>
      <c r="AE35">
        <v>30</v>
      </c>
      <c r="AF35">
        <v>26</v>
      </c>
      <c r="AG35">
        <v>22</v>
      </c>
      <c r="AH35">
        <v>48</v>
      </c>
      <c r="AI35">
        <v>62</v>
      </c>
      <c r="AJ35">
        <v>62</v>
      </c>
      <c r="AK35">
        <v>124</v>
      </c>
      <c r="AL35">
        <v>5</v>
      </c>
      <c r="AM35" t="s">
        <v>14</v>
      </c>
      <c r="AN35">
        <v>1</v>
      </c>
      <c r="AO35">
        <v>6</v>
      </c>
      <c r="AP35">
        <v>7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1</v>
      </c>
      <c r="BD35">
        <v>6</v>
      </c>
      <c r="BE35">
        <v>7</v>
      </c>
      <c r="BF35">
        <v>0</v>
      </c>
      <c r="BG35">
        <v>0</v>
      </c>
      <c r="BH35">
        <v>0</v>
      </c>
      <c r="BI35">
        <v>1</v>
      </c>
      <c r="BJ35">
        <v>6</v>
      </c>
      <c r="BK35">
        <v>7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5</v>
      </c>
    </row>
    <row r="36" spans="1:124" x14ac:dyDescent="0.25">
      <c r="A36" t="s">
        <v>21</v>
      </c>
      <c r="B36">
        <v>4518</v>
      </c>
      <c r="C36">
        <v>4533</v>
      </c>
      <c r="D36">
        <v>9051</v>
      </c>
      <c r="E36">
        <v>53</v>
      </c>
      <c r="F36">
        <v>34</v>
      </c>
      <c r="G36">
        <v>87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25</v>
      </c>
      <c r="O36">
        <v>16</v>
      </c>
      <c r="P36">
        <v>41</v>
      </c>
      <c r="Q36">
        <v>4490</v>
      </c>
      <c r="R36">
        <v>4515</v>
      </c>
      <c r="S36">
        <v>9005</v>
      </c>
      <c r="T36">
        <v>19</v>
      </c>
      <c r="U36">
        <v>11</v>
      </c>
      <c r="V36">
        <v>30</v>
      </c>
      <c r="W36">
        <v>4471</v>
      </c>
      <c r="X36">
        <v>4504</v>
      </c>
      <c r="Y36">
        <v>8975</v>
      </c>
      <c r="Z36">
        <v>50</v>
      </c>
      <c r="AA36">
        <v>41</v>
      </c>
      <c r="AB36">
        <v>91</v>
      </c>
      <c r="AC36">
        <v>54</v>
      </c>
      <c r="AD36">
        <v>52</v>
      </c>
      <c r="AE36">
        <v>106</v>
      </c>
      <c r="AF36">
        <v>46</v>
      </c>
      <c r="AG36">
        <v>41</v>
      </c>
      <c r="AH36">
        <v>87</v>
      </c>
      <c r="AI36">
        <v>150</v>
      </c>
      <c r="AJ36">
        <v>134</v>
      </c>
      <c r="AK36">
        <v>284</v>
      </c>
      <c r="AL36">
        <v>3</v>
      </c>
      <c r="AM36" t="s">
        <v>21</v>
      </c>
      <c r="AN36">
        <v>0</v>
      </c>
      <c r="AO36">
        <v>1</v>
      </c>
      <c r="AP36">
        <v>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1</v>
      </c>
      <c r="BE36">
        <v>1</v>
      </c>
      <c r="BF36">
        <v>0</v>
      </c>
      <c r="BG36">
        <v>0</v>
      </c>
      <c r="BH36">
        <v>0</v>
      </c>
      <c r="BI36">
        <v>0</v>
      </c>
      <c r="BJ36">
        <v>1</v>
      </c>
      <c r="BK36">
        <v>1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3</v>
      </c>
    </row>
    <row r="37" spans="1:124" x14ac:dyDescent="0.25">
      <c r="A37" t="s">
        <v>289</v>
      </c>
      <c r="B37">
        <v>435</v>
      </c>
      <c r="C37">
        <v>415</v>
      </c>
      <c r="D37">
        <v>850</v>
      </c>
      <c r="E37">
        <v>2</v>
      </c>
      <c r="F37">
        <v>0</v>
      </c>
      <c r="G37">
        <v>2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9</v>
      </c>
      <c r="O37">
        <v>5</v>
      </c>
      <c r="P37">
        <v>14</v>
      </c>
      <c r="Q37">
        <v>442</v>
      </c>
      <c r="R37">
        <v>420</v>
      </c>
      <c r="S37">
        <v>862</v>
      </c>
      <c r="T37">
        <v>2</v>
      </c>
      <c r="U37">
        <v>0</v>
      </c>
      <c r="V37">
        <v>2</v>
      </c>
      <c r="W37">
        <v>440</v>
      </c>
      <c r="X37">
        <v>420</v>
      </c>
      <c r="Y37">
        <v>860</v>
      </c>
      <c r="Z37">
        <v>5</v>
      </c>
      <c r="AA37">
        <v>4</v>
      </c>
      <c r="AB37">
        <v>9</v>
      </c>
      <c r="AC37">
        <v>2</v>
      </c>
      <c r="AD37">
        <v>6</v>
      </c>
      <c r="AE37">
        <v>8</v>
      </c>
      <c r="AF37">
        <v>3</v>
      </c>
      <c r="AG37">
        <v>0</v>
      </c>
      <c r="AH37">
        <v>3</v>
      </c>
      <c r="AI37">
        <v>10</v>
      </c>
      <c r="AJ37">
        <v>10</v>
      </c>
      <c r="AK37">
        <v>20</v>
      </c>
      <c r="AL37">
        <v>4</v>
      </c>
      <c r="AM37" t="s">
        <v>289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4</v>
      </c>
      <c r="DF37" s="359"/>
    </row>
    <row r="38" spans="1:124" x14ac:dyDescent="0.25">
      <c r="A38" t="s">
        <v>12</v>
      </c>
      <c r="B38">
        <v>2204</v>
      </c>
      <c r="C38">
        <v>2238</v>
      </c>
      <c r="D38">
        <v>4442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18</v>
      </c>
      <c r="L38">
        <v>14</v>
      </c>
      <c r="M38">
        <v>32</v>
      </c>
      <c r="N38">
        <v>47</v>
      </c>
      <c r="O38">
        <v>10</v>
      </c>
      <c r="P38">
        <v>57</v>
      </c>
      <c r="Q38">
        <v>2233</v>
      </c>
      <c r="R38">
        <v>2234</v>
      </c>
      <c r="S38">
        <v>4467</v>
      </c>
      <c r="T38">
        <v>0</v>
      </c>
      <c r="U38">
        <v>0</v>
      </c>
      <c r="V38">
        <v>0</v>
      </c>
      <c r="W38">
        <v>2233</v>
      </c>
      <c r="X38">
        <v>2234</v>
      </c>
      <c r="Y38">
        <v>4467</v>
      </c>
      <c r="Z38">
        <v>23</v>
      </c>
      <c r="AA38">
        <v>18</v>
      </c>
      <c r="AB38">
        <v>41</v>
      </c>
      <c r="AC38">
        <v>14</v>
      </c>
      <c r="AD38">
        <v>17</v>
      </c>
      <c r="AE38">
        <v>31</v>
      </c>
      <c r="AF38">
        <v>12</v>
      </c>
      <c r="AG38">
        <v>21</v>
      </c>
      <c r="AH38">
        <v>33</v>
      </c>
      <c r="AI38">
        <v>49</v>
      </c>
      <c r="AJ38">
        <v>56</v>
      </c>
      <c r="AK38">
        <v>105</v>
      </c>
      <c r="AL38">
        <v>5</v>
      </c>
      <c r="AM38" t="s">
        <v>12</v>
      </c>
      <c r="AN38">
        <v>3</v>
      </c>
      <c r="AO38">
        <v>4</v>
      </c>
      <c r="AP38">
        <v>7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3</v>
      </c>
      <c r="BD38">
        <v>4</v>
      </c>
      <c r="BE38">
        <v>7</v>
      </c>
      <c r="BF38">
        <v>0</v>
      </c>
      <c r="BG38">
        <v>0</v>
      </c>
      <c r="BH38">
        <v>0</v>
      </c>
      <c r="BI38">
        <v>3</v>
      </c>
      <c r="BJ38">
        <v>4</v>
      </c>
      <c r="BK38">
        <v>7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5</v>
      </c>
    </row>
    <row r="39" spans="1:124" x14ac:dyDescent="0.25">
      <c r="A39" t="s">
        <v>24</v>
      </c>
      <c r="B39">
        <v>10707</v>
      </c>
      <c r="C39">
        <v>10680</v>
      </c>
      <c r="D39">
        <v>21387</v>
      </c>
      <c r="E39">
        <v>115</v>
      </c>
      <c r="F39">
        <v>77</v>
      </c>
      <c r="G39">
        <v>192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55</v>
      </c>
      <c r="O39">
        <v>39</v>
      </c>
      <c r="P39">
        <v>94</v>
      </c>
      <c r="Q39">
        <v>10647</v>
      </c>
      <c r="R39">
        <v>10642</v>
      </c>
      <c r="S39">
        <v>21289</v>
      </c>
      <c r="T39">
        <v>25</v>
      </c>
      <c r="U39">
        <v>28</v>
      </c>
      <c r="V39">
        <v>53</v>
      </c>
      <c r="W39">
        <v>10622</v>
      </c>
      <c r="X39">
        <v>10614</v>
      </c>
      <c r="Y39">
        <v>21236</v>
      </c>
      <c r="Z39">
        <v>129</v>
      </c>
      <c r="AA39">
        <v>114</v>
      </c>
      <c r="AB39">
        <v>243</v>
      </c>
      <c r="AC39">
        <v>107</v>
      </c>
      <c r="AD39">
        <v>98</v>
      </c>
      <c r="AE39">
        <v>205</v>
      </c>
      <c r="AF39">
        <v>122</v>
      </c>
      <c r="AG39">
        <v>116</v>
      </c>
      <c r="AH39">
        <v>238</v>
      </c>
      <c r="AI39">
        <v>358</v>
      </c>
      <c r="AJ39">
        <v>328</v>
      </c>
      <c r="AK39">
        <v>686</v>
      </c>
      <c r="AL39">
        <v>3</v>
      </c>
      <c r="AM39" t="s">
        <v>24</v>
      </c>
      <c r="AN39">
        <v>5</v>
      </c>
      <c r="AO39">
        <v>6</v>
      </c>
      <c r="AP39">
        <v>11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5</v>
      </c>
      <c r="BD39">
        <v>6</v>
      </c>
      <c r="BE39">
        <v>11</v>
      </c>
      <c r="BF39">
        <v>0</v>
      </c>
      <c r="BG39">
        <v>0</v>
      </c>
      <c r="BH39">
        <v>0</v>
      </c>
      <c r="BI39">
        <v>5</v>
      </c>
      <c r="BJ39">
        <v>6</v>
      </c>
      <c r="BK39">
        <v>11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3</v>
      </c>
    </row>
    <row r="40" spans="1:124" x14ac:dyDescent="0.25">
      <c r="A40" s="359" t="s">
        <v>20</v>
      </c>
      <c r="B40" s="359">
        <v>5698</v>
      </c>
      <c r="C40" s="359">
        <v>5726</v>
      </c>
      <c r="D40" s="359">
        <v>11424</v>
      </c>
      <c r="E40" s="359">
        <v>53</v>
      </c>
      <c r="F40" s="359">
        <v>59</v>
      </c>
      <c r="G40" s="359">
        <v>112</v>
      </c>
      <c r="H40" s="359">
        <v>0</v>
      </c>
      <c r="I40" s="359">
        <v>0</v>
      </c>
      <c r="J40" s="359">
        <v>0</v>
      </c>
      <c r="K40" s="359">
        <v>0</v>
      </c>
      <c r="L40" s="359">
        <v>0</v>
      </c>
      <c r="M40" s="359">
        <v>0</v>
      </c>
      <c r="N40" s="359">
        <v>30</v>
      </c>
      <c r="O40" s="359">
        <v>27</v>
      </c>
      <c r="P40" s="359">
        <v>57</v>
      </c>
      <c r="Q40" s="359">
        <v>5675</v>
      </c>
      <c r="R40" s="359">
        <v>5694</v>
      </c>
      <c r="S40" s="359">
        <v>11369</v>
      </c>
      <c r="T40" s="359">
        <v>22</v>
      </c>
      <c r="U40" s="359">
        <v>10</v>
      </c>
      <c r="V40" s="359">
        <v>32</v>
      </c>
      <c r="W40" s="359">
        <v>5653</v>
      </c>
      <c r="X40" s="359">
        <v>5684</v>
      </c>
      <c r="Y40" s="359">
        <v>11337</v>
      </c>
      <c r="Z40" s="359">
        <v>50</v>
      </c>
      <c r="AA40" s="359">
        <v>68</v>
      </c>
      <c r="AB40" s="359">
        <v>118</v>
      </c>
      <c r="AC40" s="359">
        <v>54</v>
      </c>
      <c r="AD40" s="359">
        <v>60</v>
      </c>
      <c r="AE40" s="359">
        <v>114</v>
      </c>
      <c r="AF40" s="359">
        <v>42</v>
      </c>
      <c r="AG40" s="359">
        <v>58</v>
      </c>
      <c r="AH40" s="359">
        <v>100</v>
      </c>
      <c r="AI40" s="359">
        <v>146</v>
      </c>
      <c r="AJ40" s="359">
        <v>186</v>
      </c>
      <c r="AK40" s="359">
        <v>332</v>
      </c>
      <c r="AL40" s="359">
        <v>3</v>
      </c>
      <c r="AM40" s="359" t="s">
        <v>20</v>
      </c>
      <c r="AN40" s="359">
        <v>3</v>
      </c>
      <c r="AO40" s="359">
        <v>7</v>
      </c>
      <c r="AP40" s="359">
        <v>10</v>
      </c>
      <c r="AQ40" s="359">
        <v>0</v>
      </c>
      <c r="AR40" s="359">
        <v>0</v>
      </c>
      <c r="AS40" s="359">
        <v>0</v>
      </c>
      <c r="AT40" s="359">
        <v>0</v>
      </c>
      <c r="AU40" s="359">
        <v>0</v>
      </c>
      <c r="AV40" s="359">
        <v>0</v>
      </c>
      <c r="AW40" s="359">
        <v>0</v>
      </c>
      <c r="AX40" s="359">
        <v>0</v>
      </c>
      <c r="AY40" s="359">
        <v>0</v>
      </c>
      <c r="AZ40" s="359">
        <v>0</v>
      </c>
      <c r="BA40" s="359">
        <v>0</v>
      </c>
      <c r="BB40" s="359">
        <v>0</v>
      </c>
      <c r="BC40" s="359">
        <v>3</v>
      </c>
      <c r="BD40" s="359">
        <v>7</v>
      </c>
      <c r="BE40" s="359">
        <v>10</v>
      </c>
      <c r="BF40" s="359">
        <v>0</v>
      </c>
      <c r="BG40" s="359">
        <v>0</v>
      </c>
      <c r="BH40" s="359">
        <v>0</v>
      </c>
      <c r="BI40" s="359">
        <v>3</v>
      </c>
      <c r="BJ40" s="359">
        <v>7</v>
      </c>
      <c r="BK40" s="359">
        <v>10</v>
      </c>
      <c r="BL40" s="359">
        <v>0</v>
      </c>
      <c r="BM40" s="359">
        <v>0</v>
      </c>
      <c r="BN40" s="359">
        <v>0</v>
      </c>
      <c r="BO40" s="359">
        <v>0</v>
      </c>
      <c r="BP40" s="359">
        <v>0</v>
      </c>
      <c r="BQ40" s="359">
        <v>0</v>
      </c>
      <c r="BR40" s="359">
        <v>0</v>
      </c>
      <c r="BS40" s="359">
        <v>0</v>
      </c>
      <c r="BT40" s="359">
        <v>0</v>
      </c>
      <c r="BU40" s="359">
        <v>0</v>
      </c>
      <c r="BV40" s="359">
        <v>0</v>
      </c>
      <c r="BW40" s="359">
        <v>0</v>
      </c>
      <c r="BX40" s="359">
        <v>3</v>
      </c>
      <c r="BY40" s="359"/>
      <c r="BZ40" s="359"/>
      <c r="CA40" s="359"/>
      <c r="CB40" s="359"/>
      <c r="CC40" s="359"/>
      <c r="CD40" s="359"/>
      <c r="CE40" s="359"/>
      <c r="CF40" s="359"/>
      <c r="CG40" s="359"/>
      <c r="CH40" s="359"/>
      <c r="CI40" s="359"/>
      <c r="CJ40" s="359"/>
      <c r="CK40" s="359"/>
      <c r="CL40" s="359"/>
      <c r="CM40" s="359"/>
      <c r="CN40" s="359"/>
      <c r="CO40" s="359"/>
      <c r="CP40" s="359"/>
      <c r="CQ40" s="359"/>
      <c r="CR40" s="359"/>
      <c r="CS40" s="359"/>
      <c r="CT40" s="359"/>
      <c r="CU40" s="359"/>
      <c r="CV40" s="359"/>
      <c r="CW40" s="359"/>
      <c r="CX40" s="359"/>
      <c r="CY40" s="359"/>
      <c r="CZ40" s="359"/>
      <c r="DA40" s="359"/>
      <c r="DB40" s="359"/>
      <c r="DC40" s="359"/>
      <c r="DD40" s="359"/>
      <c r="DE40" s="359"/>
      <c r="DF40" s="359"/>
      <c r="DG40" s="359"/>
      <c r="DH40" s="359"/>
      <c r="DI40" s="359"/>
      <c r="DJ40" s="359"/>
      <c r="DK40" s="359"/>
      <c r="DL40" s="359"/>
      <c r="DM40" s="359"/>
      <c r="DN40" s="359"/>
      <c r="DO40" s="359"/>
      <c r="DP40" s="359"/>
      <c r="DQ40" s="359"/>
      <c r="DR40" s="359"/>
      <c r="DS40" s="359"/>
      <c r="DT40" s="359"/>
    </row>
    <row r="41" spans="1:124" x14ac:dyDescent="0.25">
      <c r="A41" s="716"/>
      <c r="B41" s="716"/>
      <c r="C41" s="716"/>
      <c r="D41" s="716"/>
      <c r="E41" s="716"/>
      <c r="F41" s="716"/>
      <c r="G41" s="716"/>
      <c r="H41" s="716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V41" s="716"/>
      <c r="W41" s="716"/>
      <c r="X41" s="716"/>
      <c r="Y41" s="716"/>
      <c r="Z41" s="716"/>
      <c r="AA41" s="716"/>
      <c r="AB41" s="716"/>
      <c r="AC41" s="716"/>
      <c r="AD41" s="716"/>
      <c r="AE41" s="716"/>
      <c r="AF41" s="716"/>
      <c r="AG41" s="716"/>
      <c r="AH41" s="716"/>
      <c r="AI41" s="716"/>
      <c r="AJ41" s="716"/>
      <c r="AK41" s="716"/>
      <c r="AL41" s="716"/>
      <c r="AM41" s="716"/>
      <c r="AN41" s="716"/>
      <c r="AO41" s="716"/>
      <c r="AP41" s="716"/>
      <c r="AQ41" s="716"/>
      <c r="AR41" s="716"/>
      <c r="AS41" s="716"/>
      <c r="AT41" s="716"/>
      <c r="AU41" s="716"/>
      <c r="AV41" s="716"/>
      <c r="AW41" s="716"/>
      <c r="AX41" s="716"/>
      <c r="AY41" s="716"/>
      <c r="AZ41" s="716"/>
      <c r="BA41" s="716"/>
      <c r="BB41" s="716"/>
      <c r="BC41" s="716"/>
      <c r="BD41" s="716"/>
      <c r="BE41" s="716"/>
      <c r="BF41" s="716"/>
      <c r="BG41" s="716"/>
      <c r="BH41" s="716"/>
      <c r="BI41" s="716"/>
      <c r="BJ41" s="716"/>
      <c r="BK41" s="716"/>
      <c r="BL41" s="716"/>
      <c r="BM41" s="716"/>
      <c r="BN41" s="716"/>
      <c r="BO41" s="716"/>
      <c r="BP41" s="716"/>
      <c r="BQ41" s="716"/>
      <c r="BR41" s="716"/>
      <c r="BS41" s="716"/>
      <c r="BT41" s="716"/>
      <c r="BU41" s="716"/>
      <c r="BV41" s="716"/>
      <c r="BW41" s="716"/>
      <c r="BX41" s="716"/>
    </row>
    <row r="42" spans="1:124" x14ac:dyDescent="0.25">
      <c r="A42" s="716"/>
      <c r="B42" s="716"/>
      <c r="C42" s="716"/>
      <c r="D42" s="716"/>
      <c r="E42" s="716"/>
      <c r="F42" s="716"/>
      <c r="G42" s="716"/>
      <c r="H42" s="716"/>
      <c r="I42" s="716"/>
      <c r="J42" s="716"/>
      <c r="K42" s="716"/>
      <c r="L42" s="716"/>
      <c r="M42" s="716"/>
      <c r="N42" s="716"/>
      <c r="O42" s="716"/>
      <c r="P42" s="716"/>
      <c r="Q42" s="716"/>
      <c r="R42" s="716"/>
      <c r="S42" s="716"/>
      <c r="T42" s="716"/>
      <c r="U42" s="716"/>
      <c r="V42" s="716"/>
      <c r="W42" s="716"/>
      <c r="X42" s="716"/>
      <c r="Y42" s="716"/>
      <c r="Z42" s="716"/>
      <c r="AA42" s="716"/>
      <c r="AB42" s="716"/>
      <c r="AC42" s="716"/>
      <c r="AD42" s="716"/>
      <c r="AE42" s="716"/>
      <c r="AF42" s="716"/>
      <c r="AG42" s="716"/>
      <c r="AH42" s="716"/>
      <c r="AI42" s="716"/>
      <c r="AJ42" s="716"/>
      <c r="AK42" s="716"/>
      <c r="AL42" s="716"/>
      <c r="AM42" s="716"/>
      <c r="AN42" s="716"/>
      <c r="AO42" s="716"/>
      <c r="AP42" s="716"/>
      <c r="AQ42" s="716"/>
      <c r="AR42" s="716"/>
      <c r="AS42" s="716"/>
      <c r="AT42" s="716"/>
      <c r="AU42" s="716"/>
      <c r="AV42" s="716"/>
      <c r="AW42" s="716"/>
      <c r="AX42" s="716"/>
      <c r="AY42" s="716"/>
      <c r="AZ42" s="716"/>
      <c r="BA42" s="716"/>
      <c r="BB42" s="716"/>
      <c r="BC42" s="716"/>
      <c r="BD42" s="716"/>
      <c r="BE42" s="716"/>
      <c r="BF42" s="716"/>
      <c r="BG42" s="716"/>
      <c r="BH42" s="716"/>
      <c r="BI42" s="716"/>
      <c r="BJ42" s="716"/>
      <c r="BK42" s="716"/>
      <c r="BL42" s="716"/>
      <c r="BM42" s="716"/>
      <c r="BN42" s="716"/>
      <c r="BO42" s="716"/>
      <c r="BP42" s="716"/>
      <c r="BQ42" s="716"/>
      <c r="BR42" s="716"/>
      <c r="BS42" s="716"/>
      <c r="BT42" s="716"/>
      <c r="BU42" s="716"/>
      <c r="BV42" s="716"/>
      <c r="BW42" s="716"/>
      <c r="BX42" s="716"/>
    </row>
    <row r="43" spans="1:124" x14ac:dyDescent="0.25">
      <c r="A43" s="716"/>
      <c r="B43" s="716"/>
      <c r="C43" s="716"/>
      <c r="D43" s="716"/>
      <c r="E43" s="716"/>
      <c r="F43" s="716"/>
      <c r="G43" s="716"/>
      <c r="H43" s="716"/>
      <c r="I43" s="716"/>
      <c r="J43" s="716"/>
      <c r="K43" s="716"/>
      <c r="L43" s="716"/>
      <c r="M43" s="716"/>
      <c r="N43" s="716"/>
      <c r="O43" s="716"/>
      <c r="P43" s="716"/>
      <c r="Q43" s="716"/>
      <c r="R43" s="716"/>
      <c r="S43" s="716"/>
      <c r="T43" s="716"/>
      <c r="U43" s="716"/>
      <c r="V43" s="716"/>
      <c r="W43" s="716"/>
      <c r="X43" s="716"/>
      <c r="Y43" s="716"/>
      <c r="Z43" s="716"/>
      <c r="AA43" s="716"/>
      <c r="AB43" s="716"/>
      <c r="AC43" s="716"/>
      <c r="AD43" s="716"/>
      <c r="AE43" s="716"/>
      <c r="AF43" s="716"/>
      <c r="AG43" s="716"/>
      <c r="AH43" s="716"/>
      <c r="AI43" s="716"/>
      <c r="AJ43" s="716"/>
      <c r="AK43" s="716"/>
      <c r="AL43" s="716"/>
      <c r="AM43" s="716"/>
      <c r="AN43" s="716"/>
      <c r="AO43" s="716"/>
      <c r="AP43" s="716"/>
      <c r="AQ43" s="716"/>
      <c r="AR43" s="716"/>
      <c r="AS43" s="716"/>
      <c r="AT43" s="716"/>
      <c r="AU43" s="716"/>
      <c r="AV43" s="716"/>
      <c r="AW43" s="716"/>
      <c r="AX43" s="716"/>
      <c r="AY43" s="716"/>
      <c r="AZ43" s="716"/>
      <c r="BA43" s="716"/>
      <c r="BB43" s="716"/>
      <c r="BC43" s="716"/>
      <c r="BD43" s="716"/>
      <c r="BE43" s="716"/>
      <c r="BF43" s="716"/>
      <c r="BG43" s="716"/>
      <c r="BH43" s="716"/>
      <c r="BI43" s="716"/>
      <c r="BJ43" s="716"/>
      <c r="BK43" s="716"/>
      <c r="BL43" s="716"/>
      <c r="BM43" s="716"/>
      <c r="BN43" s="716"/>
      <c r="BO43" s="716"/>
      <c r="BP43" s="716"/>
      <c r="BQ43" s="716"/>
      <c r="BR43" s="716"/>
      <c r="BS43" s="716"/>
      <c r="BT43" s="716"/>
      <c r="BU43" s="716"/>
      <c r="BV43" s="716"/>
      <c r="BW43" s="716"/>
      <c r="BX43" s="716"/>
    </row>
    <row r="44" spans="1:124" x14ac:dyDescent="0.25">
      <c r="A44" s="716"/>
      <c r="B44" s="716"/>
      <c r="C44" s="716"/>
      <c r="D44" s="716"/>
      <c r="E44" s="716"/>
      <c r="F44" s="716"/>
      <c r="G44" s="716"/>
      <c r="H44" s="716"/>
      <c r="I44" s="716"/>
      <c r="J44" s="716"/>
      <c r="K44" s="716"/>
      <c r="L44" s="716"/>
      <c r="M44" s="716"/>
      <c r="N44" s="716"/>
      <c r="O44" s="716"/>
      <c r="P44" s="716"/>
      <c r="Q44" s="716"/>
      <c r="R44" s="716"/>
      <c r="S44" s="716"/>
      <c r="T44" s="716"/>
      <c r="U44" s="716"/>
      <c r="V44" s="716"/>
      <c r="W44" s="716"/>
      <c r="X44" s="716"/>
      <c r="Y44" s="716"/>
      <c r="Z44" s="716"/>
      <c r="AA44" s="716"/>
      <c r="AB44" s="716"/>
      <c r="AC44" s="716"/>
      <c r="AD44" s="716"/>
      <c r="AE44" s="716"/>
      <c r="AF44" s="716"/>
      <c r="AG44" s="716"/>
      <c r="AH44" s="716"/>
      <c r="AI44" s="716"/>
      <c r="AJ44" s="716"/>
      <c r="AK44" s="716"/>
      <c r="AL44" s="716"/>
      <c r="AM44" s="716"/>
      <c r="AN44" s="716"/>
      <c r="AO44" s="716"/>
      <c r="AP44" s="716"/>
      <c r="AQ44" s="716"/>
      <c r="AR44" s="716"/>
      <c r="AS44" s="716"/>
      <c r="AT44" s="716"/>
      <c r="AU44" s="716"/>
      <c r="AV44" s="716"/>
      <c r="AW44" s="716"/>
      <c r="AX44" s="716"/>
      <c r="AY44" s="716"/>
      <c r="AZ44" s="716"/>
      <c r="BA44" s="716"/>
      <c r="BB44" s="716"/>
      <c r="BC44" s="716"/>
      <c r="BD44" s="716"/>
      <c r="BE44" s="716"/>
      <c r="BF44" s="716"/>
      <c r="BG44" s="716"/>
      <c r="BH44" s="716"/>
      <c r="BI44" s="716"/>
      <c r="BJ44" s="716"/>
      <c r="BK44" s="716"/>
      <c r="BL44" s="716"/>
      <c r="BM44" s="716"/>
      <c r="BN44" s="716"/>
      <c r="BO44" s="716"/>
      <c r="BP44" s="716"/>
      <c r="BQ44" s="716"/>
      <c r="BR44" s="716"/>
      <c r="BS44" s="716"/>
      <c r="BT44" s="716"/>
      <c r="BU44" s="716"/>
      <c r="BV44" s="716"/>
      <c r="BW44" s="716"/>
      <c r="BX44" s="716"/>
    </row>
    <row r="45" spans="1:124" x14ac:dyDescent="0.25">
      <c r="A45" s="716"/>
      <c r="B45" s="716"/>
      <c r="C45" s="716"/>
      <c r="D45" s="716"/>
      <c r="E45" s="716"/>
      <c r="F45" s="716"/>
      <c r="G45" s="716"/>
      <c r="H45" s="716"/>
      <c r="I45" s="716"/>
      <c r="J45" s="716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6"/>
      <c r="X45" s="716"/>
      <c r="Y45" s="716"/>
      <c r="Z45" s="716"/>
      <c r="AA45" s="716"/>
      <c r="AB45" s="716"/>
      <c r="AC45" s="716"/>
      <c r="AD45" s="716"/>
      <c r="AE45" s="716"/>
      <c r="AF45" s="716"/>
      <c r="AG45" s="716"/>
      <c r="AH45" s="716"/>
      <c r="AI45" s="716"/>
      <c r="AJ45" s="716"/>
      <c r="AK45" s="716"/>
      <c r="AL45" s="716"/>
      <c r="AM45" s="716"/>
      <c r="AN45" s="716"/>
      <c r="AO45" s="716"/>
      <c r="AP45" s="716"/>
      <c r="AQ45" s="716"/>
      <c r="AR45" s="716"/>
      <c r="AS45" s="716"/>
      <c r="AT45" s="716"/>
      <c r="AU45" s="716"/>
      <c r="AV45" s="716"/>
      <c r="AW45" s="716"/>
      <c r="AX45" s="716"/>
      <c r="AY45" s="716"/>
      <c r="AZ45" s="716"/>
      <c r="BA45" s="716"/>
      <c r="BB45" s="716"/>
      <c r="BC45" s="716"/>
      <c r="BD45" s="716"/>
      <c r="BE45" s="716"/>
      <c r="BF45" s="716"/>
      <c r="BG45" s="716"/>
      <c r="BH45" s="716"/>
      <c r="BI45" s="716"/>
      <c r="BJ45" s="716"/>
      <c r="BK45" s="716"/>
      <c r="BL45" s="716"/>
      <c r="BM45" s="716"/>
      <c r="BN45" s="716"/>
      <c r="BO45" s="716"/>
      <c r="BP45" s="716"/>
      <c r="BQ45" s="716"/>
      <c r="BR45" s="716"/>
      <c r="BS45" s="716"/>
      <c r="BT45" s="716"/>
      <c r="BU45" s="716"/>
      <c r="BV45" s="716"/>
      <c r="BW45" s="716"/>
      <c r="BX45" s="716"/>
    </row>
    <row r="46" spans="1:124" x14ac:dyDescent="0.25">
      <c r="A46" s="716"/>
      <c r="B46" s="716"/>
      <c r="C46" s="716"/>
      <c r="D46" s="716"/>
      <c r="E46" s="716"/>
      <c r="F46" s="716"/>
      <c r="G46" s="716"/>
      <c r="H46" s="716"/>
      <c r="I46" s="716"/>
      <c r="J46" s="716"/>
      <c r="K46" s="716"/>
      <c r="L46" s="716"/>
      <c r="M46" s="716"/>
      <c r="N46" s="716"/>
      <c r="O46" s="716"/>
      <c r="P46" s="716"/>
      <c r="Q46" s="716"/>
      <c r="R46" s="716"/>
      <c r="S46" s="716"/>
      <c r="T46" s="716"/>
      <c r="U46" s="716"/>
      <c r="V46" s="716"/>
      <c r="W46" s="716"/>
      <c r="X46" s="716"/>
      <c r="Y46" s="716"/>
      <c r="Z46" s="716"/>
      <c r="AA46" s="716"/>
      <c r="AB46" s="716"/>
      <c r="AC46" s="716"/>
      <c r="AD46" s="716"/>
      <c r="AE46" s="716"/>
      <c r="AF46" s="716"/>
      <c r="AG46" s="716"/>
      <c r="AH46" s="716"/>
      <c r="AI46" s="716"/>
      <c r="AJ46" s="716"/>
      <c r="AK46" s="716"/>
      <c r="AL46" s="716"/>
      <c r="AM46" s="716"/>
      <c r="AN46" s="716"/>
      <c r="AO46" s="716"/>
      <c r="AP46" s="716"/>
      <c r="AQ46" s="716"/>
      <c r="AR46" s="716"/>
      <c r="AS46" s="716"/>
      <c r="AT46" s="716"/>
      <c r="AU46" s="716"/>
      <c r="AV46" s="716"/>
      <c r="AW46" s="716"/>
      <c r="AX46" s="716"/>
      <c r="AY46" s="716"/>
      <c r="AZ46" s="716"/>
      <c r="BA46" s="716"/>
      <c r="BB46" s="716"/>
      <c r="BC46" s="716"/>
      <c r="BD46" s="716"/>
      <c r="BE46" s="716"/>
      <c r="BF46" s="716"/>
      <c r="BG46" s="716"/>
      <c r="BH46" s="716"/>
      <c r="BI46" s="716"/>
      <c r="BJ46" s="716"/>
      <c r="BK46" s="716"/>
      <c r="BL46" s="716"/>
      <c r="BM46" s="716"/>
      <c r="BN46" s="716"/>
      <c r="BO46" s="716"/>
      <c r="BP46" s="716"/>
      <c r="BQ46" s="716"/>
      <c r="BR46" s="716"/>
      <c r="BS46" s="716"/>
      <c r="BT46" s="716"/>
      <c r="BU46" s="716"/>
      <c r="BV46" s="716"/>
      <c r="BW46" s="716"/>
      <c r="BX46" s="716"/>
    </row>
    <row r="47" spans="1:124" x14ac:dyDescent="0.25">
      <c r="A47" s="716"/>
      <c r="B47" s="716"/>
      <c r="C47" s="716"/>
      <c r="D47" s="716"/>
      <c r="E47" s="716"/>
      <c r="F47" s="716"/>
      <c r="G47" s="716"/>
      <c r="H47" s="716"/>
      <c r="I47" s="716"/>
      <c r="J47" s="716"/>
      <c r="K47" s="716"/>
      <c r="L47" s="716"/>
      <c r="M47" s="716"/>
      <c r="N47" s="716"/>
      <c r="O47" s="716"/>
      <c r="P47" s="716"/>
      <c r="Q47" s="716"/>
      <c r="R47" s="716"/>
      <c r="S47" s="716"/>
      <c r="T47" s="716"/>
      <c r="U47" s="716"/>
      <c r="V47" s="716"/>
      <c r="W47" s="716"/>
      <c r="X47" s="716"/>
      <c r="Y47" s="716"/>
      <c r="Z47" s="716"/>
      <c r="AA47" s="716"/>
      <c r="AB47" s="716"/>
      <c r="AC47" s="716"/>
      <c r="AD47" s="716"/>
      <c r="AE47" s="716"/>
      <c r="AF47" s="716"/>
      <c r="AG47" s="716"/>
      <c r="AH47" s="716"/>
      <c r="AI47" s="716"/>
      <c r="AJ47" s="716"/>
      <c r="AK47" s="716"/>
      <c r="AL47" s="716"/>
      <c r="AM47" s="716"/>
      <c r="AN47" s="716"/>
      <c r="AO47" s="716"/>
      <c r="AP47" s="716"/>
      <c r="AQ47" s="716"/>
      <c r="AR47" s="716"/>
      <c r="AS47" s="716"/>
      <c r="AT47" s="716"/>
      <c r="AU47" s="716"/>
      <c r="AV47" s="716"/>
      <c r="AW47" s="716"/>
      <c r="AX47" s="716"/>
      <c r="AY47" s="716"/>
      <c r="AZ47" s="716"/>
      <c r="BA47" s="716"/>
      <c r="BB47" s="716"/>
      <c r="BC47" s="716"/>
      <c r="BD47" s="716"/>
      <c r="BE47" s="716"/>
      <c r="BF47" s="716"/>
      <c r="BG47" s="716"/>
      <c r="BH47" s="716"/>
      <c r="BI47" s="716"/>
      <c r="BJ47" s="716"/>
      <c r="BK47" s="716"/>
      <c r="BL47" s="716"/>
      <c r="BM47" s="716"/>
      <c r="BN47" s="716"/>
      <c r="BO47" s="716"/>
      <c r="BP47" s="716"/>
      <c r="BQ47" s="716"/>
      <c r="BR47" s="716"/>
      <c r="BS47" s="716"/>
      <c r="BT47" s="716"/>
      <c r="BU47" s="716"/>
      <c r="BV47" s="716"/>
      <c r="BW47" s="716"/>
      <c r="BX47" s="716"/>
    </row>
    <row r="48" spans="1:124" x14ac:dyDescent="0.25">
      <c r="A48" s="716"/>
      <c r="B48" s="716"/>
      <c r="C48" s="716"/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6"/>
      <c r="AM48" s="716"/>
      <c r="AN48" s="716"/>
      <c r="AO48" s="716"/>
      <c r="AP48" s="716"/>
      <c r="AQ48" s="716"/>
      <c r="AR48" s="716"/>
      <c r="AS48" s="716"/>
      <c r="AT48" s="716"/>
      <c r="AU48" s="716"/>
      <c r="AV48" s="716"/>
      <c r="AW48" s="716"/>
      <c r="AX48" s="716"/>
      <c r="AY48" s="716"/>
      <c r="AZ48" s="716"/>
      <c r="BA48" s="716"/>
      <c r="BB48" s="716"/>
      <c r="BC48" s="716"/>
      <c r="BD48" s="716"/>
      <c r="BE48" s="716"/>
      <c r="BF48" s="716"/>
      <c r="BG48" s="716"/>
      <c r="BH48" s="716"/>
      <c r="BI48" s="716"/>
      <c r="BJ48" s="716"/>
      <c r="BK48" s="716"/>
      <c r="BL48" s="716"/>
      <c r="BM48" s="716"/>
      <c r="BN48" s="716"/>
      <c r="BO48" s="716"/>
      <c r="BP48" s="716"/>
      <c r="BQ48" s="716"/>
      <c r="BR48" s="716"/>
      <c r="BS48" s="716"/>
      <c r="BT48" s="716"/>
      <c r="BU48" s="716"/>
      <c r="BV48" s="716"/>
      <c r="BW48" s="716"/>
      <c r="BX48" s="716"/>
      <c r="BY48" s="716"/>
      <c r="BZ48" s="716"/>
      <c r="CA48" s="716"/>
      <c r="CB48" s="716"/>
      <c r="CC48" s="716"/>
      <c r="CD48" s="716"/>
      <c r="CE48" s="716"/>
      <c r="CF48" s="716"/>
      <c r="CG48" s="716"/>
      <c r="CH48" s="716"/>
      <c r="CI48" s="716"/>
      <c r="CJ48" s="716"/>
      <c r="CK48" s="716"/>
      <c r="CL48" s="716"/>
      <c r="CM48" s="716"/>
      <c r="CN48" s="716"/>
      <c r="CO48" s="716"/>
      <c r="CP48" s="716"/>
      <c r="CQ48" s="716"/>
      <c r="CR48" s="716"/>
      <c r="CS48" s="716"/>
      <c r="CT48" s="716"/>
      <c r="CU48" s="716"/>
      <c r="CV48" s="716"/>
      <c r="CW48" s="716"/>
    </row>
    <row r="49" spans="1:101" x14ac:dyDescent="0.25">
      <c r="A49" s="716"/>
      <c r="B49" s="716"/>
      <c r="C49" s="716"/>
      <c r="D49" s="716"/>
      <c r="E49" s="716"/>
      <c r="F49" s="716"/>
      <c r="G49" s="716"/>
      <c r="H49" s="716"/>
      <c r="I49" s="716"/>
      <c r="J49" s="716"/>
      <c r="K49" s="716"/>
      <c r="L49" s="716"/>
      <c r="M49" s="716"/>
      <c r="N49" s="716"/>
      <c r="O49" s="716"/>
      <c r="P49" s="716"/>
      <c r="Q49" s="716"/>
      <c r="R49" s="716"/>
      <c r="S49" s="716"/>
      <c r="T49" s="716"/>
      <c r="U49" s="716"/>
      <c r="V49" s="716"/>
      <c r="W49" s="716"/>
      <c r="X49" s="716"/>
      <c r="Y49" s="716"/>
      <c r="Z49" s="716"/>
      <c r="AA49" s="716"/>
      <c r="AB49" s="716"/>
      <c r="AC49" s="716"/>
      <c r="AD49" s="716"/>
      <c r="AE49" s="716"/>
      <c r="AF49" s="716"/>
      <c r="AG49" s="716"/>
      <c r="AH49" s="716"/>
      <c r="AI49" s="716"/>
      <c r="AJ49" s="716"/>
      <c r="AK49" s="716"/>
      <c r="AL49" s="716"/>
      <c r="AM49" s="716"/>
      <c r="AN49" s="716"/>
      <c r="AO49" s="716"/>
      <c r="AP49" s="716"/>
      <c r="AQ49" s="716"/>
      <c r="AR49" s="716"/>
      <c r="AS49" s="716"/>
      <c r="AT49" s="716"/>
      <c r="AU49" s="716"/>
      <c r="AV49" s="716"/>
      <c r="AW49" s="716"/>
      <c r="AX49" s="716"/>
      <c r="AY49" s="716"/>
      <c r="AZ49" s="716"/>
      <c r="BA49" s="716"/>
      <c r="BB49" s="716"/>
      <c r="BC49" s="716"/>
      <c r="BD49" s="716"/>
      <c r="BE49" s="716"/>
      <c r="BF49" s="716"/>
      <c r="BG49" s="716"/>
      <c r="BH49" s="716"/>
      <c r="BI49" s="716"/>
      <c r="BJ49" s="716"/>
      <c r="BK49" s="716"/>
      <c r="BL49" s="716"/>
      <c r="BM49" s="716"/>
      <c r="BN49" s="716"/>
      <c r="BO49" s="716"/>
      <c r="BP49" s="716"/>
      <c r="BQ49" s="716"/>
      <c r="BR49" s="716"/>
      <c r="BS49" s="716"/>
      <c r="BT49" s="716"/>
      <c r="BU49" s="716"/>
      <c r="BV49" s="716"/>
      <c r="BW49" s="716"/>
      <c r="BX49" s="716"/>
      <c r="BY49" s="716"/>
      <c r="BZ49" s="716"/>
      <c r="CA49" s="716"/>
      <c r="CB49" s="716"/>
      <c r="CC49" s="716"/>
      <c r="CD49" s="716"/>
      <c r="CE49" s="716"/>
      <c r="CF49" s="716"/>
      <c r="CG49" s="716"/>
      <c r="CH49" s="716"/>
      <c r="CI49" s="716"/>
      <c r="CJ49" s="716"/>
      <c r="CK49" s="716"/>
      <c r="CL49" s="716"/>
      <c r="CM49" s="716"/>
      <c r="CN49" s="716"/>
      <c r="CO49" s="716"/>
      <c r="CP49" s="716"/>
      <c r="CQ49" s="716"/>
      <c r="CR49" s="716"/>
      <c r="CS49" s="716"/>
      <c r="CT49" s="716"/>
      <c r="CU49" s="716"/>
      <c r="CV49" s="716"/>
      <c r="CW49" s="716"/>
    </row>
    <row r="50" spans="1:101" x14ac:dyDescent="0.25">
      <c r="C50" s="716"/>
    </row>
  </sheetData>
  <mergeCells count="26">
    <mergeCell ref="BU2:BW2"/>
    <mergeCell ref="AN2:AP2"/>
    <mergeCell ref="AQ2:AS2"/>
    <mergeCell ref="AT2:AV2"/>
    <mergeCell ref="BO2:BQ2"/>
    <mergeCell ref="BR2:BT2"/>
    <mergeCell ref="AW2:AY2"/>
    <mergeCell ref="AZ2:BB2"/>
    <mergeCell ref="BC2:BE2"/>
    <mergeCell ref="BF2:BH2"/>
    <mergeCell ref="BI2:BK2"/>
    <mergeCell ref="BL2:BN2"/>
    <mergeCell ref="N2:P2"/>
    <mergeCell ref="Q2:S2"/>
    <mergeCell ref="T2:V2"/>
    <mergeCell ref="W2:Y2"/>
    <mergeCell ref="AM2:AM3"/>
    <mergeCell ref="Z2:AB2"/>
    <mergeCell ref="AC2:AE2"/>
    <mergeCell ref="AF2:AH2"/>
    <mergeCell ref="AI2:AK2"/>
    <mergeCell ref="A2:A3"/>
    <mergeCell ref="B2:D2"/>
    <mergeCell ref="E2:G2"/>
    <mergeCell ref="H2:J2"/>
    <mergeCell ref="K2:M2"/>
  </mergeCells>
  <phoneticPr fontId="5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H51"/>
  <sheetViews>
    <sheetView view="pageLayout" topLeftCell="A21" zoomScale="80" zoomScaleNormal="100" zoomScalePageLayoutView="80" workbookViewId="0">
      <selection activeCell="J42" sqref="J42"/>
    </sheetView>
  </sheetViews>
  <sheetFormatPr defaultColWidth="8.85546875" defaultRowHeight="14" x14ac:dyDescent="0.2"/>
  <cols>
    <col min="1" max="1" width="2" style="138" customWidth="1"/>
    <col min="2" max="2" width="4.140625" style="138" customWidth="1"/>
    <col min="3" max="3" width="21.5" style="138" customWidth="1"/>
    <col min="4" max="4" width="7.85546875" style="138" customWidth="1"/>
    <col min="5" max="5" width="28.5703125" style="138" customWidth="1"/>
    <col min="6" max="6" width="9.5703125" style="138" customWidth="1"/>
    <col min="7" max="7" width="2.42578125" style="138" customWidth="1"/>
    <col min="8" max="8" width="3" style="138" customWidth="1"/>
    <col min="9" max="16384" width="8.85546875" style="138"/>
  </cols>
  <sheetData>
    <row r="2" spans="1:8" x14ac:dyDescent="0.2">
      <c r="E2" s="139"/>
    </row>
    <row r="3" spans="1:8" x14ac:dyDescent="0.2">
      <c r="D3" s="343"/>
      <c r="E3" s="1157">
        <v>45841</v>
      </c>
      <c r="F3" s="1157"/>
    </row>
    <row r="4" spans="1:8" x14ac:dyDescent="0.2">
      <c r="D4" s="343"/>
      <c r="E4" s="1158" t="s">
        <v>141</v>
      </c>
      <c r="F4" s="1158"/>
    </row>
    <row r="5" spans="1:8" x14ac:dyDescent="0.2">
      <c r="D5" s="343"/>
      <c r="E5" s="1158" t="s">
        <v>279</v>
      </c>
      <c r="F5" s="1158"/>
    </row>
    <row r="6" spans="1:8" x14ac:dyDescent="0.2">
      <c r="E6" s="1156" t="s">
        <v>280</v>
      </c>
      <c r="F6" s="1156"/>
    </row>
    <row r="7" spans="1:8" ht="20.25" customHeight="1" x14ac:dyDescent="0.2"/>
    <row r="8" spans="1:8" s="142" customFormat="1" ht="19.5" customHeight="1" x14ac:dyDescent="0.25">
      <c r="A8" s="1160" t="s">
        <v>129</v>
      </c>
      <c r="B8" s="1160"/>
      <c r="C8" s="1160"/>
      <c r="D8" s="1160"/>
      <c r="E8" s="1160"/>
      <c r="F8" s="1160"/>
      <c r="G8" s="1160"/>
      <c r="H8" s="1160"/>
    </row>
    <row r="9" spans="1:8" s="142" customFormat="1" ht="19.5" customHeight="1" x14ac:dyDescent="0.25">
      <c r="A9" s="1161">
        <f>E3-1</f>
        <v>45840</v>
      </c>
      <c r="B9" s="1161"/>
      <c r="C9" s="1161"/>
      <c r="D9" s="1161"/>
      <c r="E9" s="1161"/>
      <c r="F9" s="1161"/>
      <c r="G9" s="1161"/>
      <c r="H9" s="1161"/>
    </row>
    <row r="10" spans="1:8" s="142" customFormat="1" ht="19.5" customHeight="1" x14ac:dyDescent="0.25"/>
    <row r="11" spans="1:8" s="142" customFormat="1" ht="19.5" customHeight="1" x14ac:dyDescent="0.25">
      <c r="A11" s="143" t="s">
        <v>125</v>
      </c>
    </row>
    <row r="12" spans="1:8" s="142" customFormat="1" ht="19.5" customHeight="1" x14ac:dyDescent="0.25">
      <c r="B12" s="348" t="s">
        <v>148</v>
      </c>
      <c r="C12" s="349"/>
      <c r="D12" s="349"/>
      <c r="E12" s="388">
        <f>国内!E51</f>
        <v>1580387</v>
      </c>
      <c r="F12" s="350" t="s">
        <v>124</v>
      </c>
    </row>
    <row r="13" spans="1:8" s="142" customFormat="1" ht="19.5" customHeight="1" x14ac:dyDescent="0.25">
      <c r="B13" s="351"/>
      <c r="C13" s="346" t="s">
        <v>142</v>
      </c>
      <c r="D13" s="347"/>
      <c r="E13" s="389">
        <f>国内!H51</f>
        <v>17676</v>
      </c>
      <c r="F13" s="352" t="s">
        <v>133</v>
      </c>
    </row>
    <row r="14" spans="1:8" s="142" customFormat="1" ht="19.5" customHeight="1" x14ac:dyDescent="0.25">
      <c r="B14" s="353"/>
      <c r="C14" s="354" t="s">
        <v>143</v>
      </c>
      <c r="D14" s="355"/>
      <c r="E14" s="390">
        <f>国内!K51</f>
        <v>17139</v>
      </c>
      <c r="F14" s="356" t="s">
        <v>133</v>
      </c>
    </row>
    <row r="15" spans="1:8" s="142" customFormat="1" ht="19.5" customHeight="1" x14ac:dyDescent="0.25"/>
    <row r="16" spans="1:8" s="142" customFormat="1" ht="19.5" customHeight="1" x14ac:dyDescent="0.25">
      <c r="B16" s="142" t="s">
        <v>298</v>
      </c>
    </row>
    <row r="17" spans="1:6" s="142" customFormat="1" ht="19.5" customHeight="1" x14ac:dyDescent="0.25">
      <c r="C17" s="357" t="s">
        <v>123</v>
      </c>
      <c r="D17" s="1163">
        <f>国内!N51</f>
        <v>1613857</v>
      </c>
      <c r="E17" s="1163"/>
      <c r="F17" s="358" t="s">
        <v>124</v>
      </c>
    </row>
    <row r="18" spans="1:6" s="142" customFormat="1" ht="19.5" customHeight="1" x14ac:dyDescent="0.25">
      <c r="C18" s="357" t="s">
        <v>149</v>
      </c>
      <c r="D18" s="1163">
        <f>国内!Q51</f>
        <v>-33470</v>
      </c>
      <c r="E18" s="1163"/>
      <c r="F18" s="358" t="s">
        <v>124</v>
      </c>
    </row>
    <row r="19" spans="1:6" s="142" customFormat="1" ht="19.5" customHeight="1" x14ac:dyDescent="0.25">
      <c r="C19" s="357" t="s">
        <v>150</v>
      </c>
      <c r="D19" s="1164">
        <f>国内!R51</f>
        <v>-2.07E-2</v>
      </c>
      <c r="E19" s="1164"/>
      <c r="F19" s="358"/>
    </row>
    <row r="20" spans="1:6" s="142" customFormat="1" ht="19.5" customHeight="1" x14ac:dyDescent="0.25"/>
    <row r="21" spans="1:6" s="142" customFormat="1" ht="19.5" customHeight="1" x14ac:dyDescent="0.25">
      <c r="A21" s="143" t="s">
        <v>126</v>
      </c>
    </row>
    <row r="22" spans="1:6" s="142" customFormat="1" ht="19.5" customHeight="1" x14ac:dyDescent="0.25">
      <c r="B22" s="348" t="s">
        <v>152</v>
      </c>
      <c r="C22" s="349"/>
      <c r="D22" s="349"/>
      <c r="E22" s="388">
        <f>在外!E51</f>
        <v>1072</v>
      </c>
      <c r="F22" s="350" t="s">
        <v>124</v>
      </c>
    </row>
    <row r="23" spans="1:6" s="142" customFormat="1" ht="19.5" customHeight="1" x14ac:dyDescent="0.25">
      <c r="B23" s="351"/>
      <c r="C23" s="346" t="s">
        <v>142</v>
      </c>
      <c r="D23" s="347"/>
      <c r="E23" s="389">
        <f>在外!H51</f>
        <v>0</v>
      </c>
      <c r="F23" s="352" t="s">
        <v>133</v>
      </c>
    </row>
    <row r="24" spans="1:6" s="142" customFormat="1" ht="19.5" customHeight="1" x14ac:dyDescent="0.25">
      <c r="B24" s="353"/>
      <c r="C24" s="354" t="s">
        <v>143</v>
      </c>
      <c r="D24" s="355"/>
      <c r="E24" s="390">
        <f>在外!K51</f>
        <v>1</v>
      </c>
      <c r="F24" s="356" t="s">
        <v>133</v>
      </c>
    </row>
    <row r="25" spans="1:6" s="142" customFormat="1" ht="19.5" customHeight="1" x14ac:dyDescent="0.25"/>
    <row r="26" spans="1:6" s="142" customFormat="1" ht="19.5" customHeight="1" x14ac:dyDescent="0.25">
      <c r="B26" s="142" t="s">
        <v>298</v>
      </c>
    </row>
    <row r="27" spans="1:6" s="142" customFormat="1" ht="19.5" customHeight="1" x14ac:dyDescent="0.25">
      <c r="C27" s="357" t="s">
        <v>123</v>
      </c>
      <c r="D27" s="1163">
        <f>在外!N51</f>
        <v>1095</v>
      </c>
      <c r="E27" s="1163"/>
      <c r="F27" s="358" t="s">
        <v>124</v>
      </c>
    </row>
    <row r="28" spans="1:6" s="142" customFormat="1" ht="19.5" customHeight="1" x14ac:dyDescent="0.25">
      <c r="C28" s="357" t="s">
        <v>149</v>
      </c>
      <c r="D28" s="1163">
        <f>在外!Q51</f>
        <v>-23</v>
      </c>
      <c r="E28" s="1163"/>
      <c r="F28" s="358" t="s">
        <v>124</v>
      </c>
    </row>
    <row r="29" spans="1:6" s="142" customFormat="1" ht="19.5" customHeight="1" x14ac:dyDescent="0.25">
      <c r="C29" s="357" t="s">
        <v>150</v>
      </c>
      <c r="D29" s="1164">
        <f>在外!R51</f>
        <v>-2.1000000000000001E-2</v>
      </c>
      <c r="E29" s="1164"/>
      <c r="F29" s="358"/>
    </row>
    <row r="30" spans="1:6" s="142" customFormat="1" ht="19.5" customHeight="1" x14ac:dyDescent="0.25"/>
    <row r="31" spans="1:6" s="142" customFormat="1" ht="19.5" customHeight="1" x14ac:dyDescent="0.25">
      <c r="A31" s="143" t="s">
        <v>127</v>
      </c>
    </row>
    <row r="32" spans="1:6" s="142" customFormat="1" ht="19.5" customHeight="1" x14ac:dyDescent="0.25">
      <c r="B32" s="348" t="s">
        <v>153</v>
      </c>
      <c r="C32" s="349"/>
      <c r="D32" s="349"/>
      <c r="E32" s="388">
        <f>'国内＋在外'!E51</f>
        <v>1581459</v>
      </c>
      <c r="F32" s="350" t="s">
        <v>124</v>
      </c>
    </row>
    <row r="33" spans="2:8" s="142" customFormat="1" ht="19.5" customHeight="1" x14ac:dyDescent="0.25">
      <c r="B33" s="351"/>
      <c r="C33" s="346" t="s">
        <v>142</v>
      </c>
      <c r="D33" s="347"/>
      <c r="E33" s="389">
        <f>'国内＋在外'!H51</f>
        <v>17676</v>
      </c>
      <c r="F33" s="352" t="s">
        <v>133</v>
      </c>
    </row>
    <row r="34" spans="2:8" s="142" customFormat="1" ht="19.5" customHeight="1" x14ac:dyDescent="0.25">
      <c r="B34" s="353"/>
      <c r="C34" s="354" t="s">
        <v>143</v>
      </c>
      <c r="D34" s="355"/>
      <c r="E34" s="390">
        <f>'国内＋在外'!K51</f>
        <v>17140</v>
      </c>
      <c r="F34" s="356" t="s">
        <v>133</v>
      </c>
    </row>
    <row r="35" spans="2:8" s="142" customFormat="1" ht="19.5" customHeight="1" x14ac:dyDescent="0.25"/>
    <row r="36" spans="2:8" s="142" customFormat="1" ht="19.5" customHeight="1" x14ac:dyDescent="0.25">
      <c r="B36" s="142" t="s">
        <v>298</v>
      </c>
    </row>
    <row r="37" spans="2:8" s="142" customFormat="1" ht="19.5" customHeight="1" x14ac:dyDescent="0.25">
      <c r="C37" s="357" t="s">
        <v>123</v>
      </c>
      <c r="D37" s="1163">
        <f>'国内＋在外'!N51</f>
        <v>1614952</v>
      </c>
      <c r="E37" s="1163"/>
      <c r="F37" s="358" t="s">
        <v>124</v>
      </c>
    </row>
    <row r="38" spans="2:8" s="142" customFormat="1" ht="19.5" customHeight="1" x14ac:dyDescent="0.25">
      <c r="C38" s="357" t="s">
        <v>149</v>
      </c>
      <c r="D38" s="1163">
        <f>'国内＋在外'!Q51</f>
        <v>-33493</v>
      </c>
      <c r="E38" s="1163"/>
      <c r="F38" s="358" t="s">
        <v>124</v>
      </c>
    </row>
    <row r="39" spans="2:8" s="142" customFormat="1" ht="19.5" customHeight="1" x14ac:dyDescent="0.25">
      <c r="C39" s="357" t="s">
        <v>150</v>
      </c>
      <c r="D39" s="1164">
        <f>'国内＋在外'!R51</f>
        <v>-2.07E-2</v>
      </c>
      <c r="E39" s="1164"/>
      <c r="F39" s="358"/>
    </row>
    <row r="40" spans="2:8" ht="17.25" customHeight="1" x14ac:dyDescent="0.2"/>
    <row r="41" spans="2:8" x14ac:dyDescent="0.2">
      <c r="B41" s="141" t="s">
        <v>128</v>
      </c>
      <c r="C41" s="140"/>
      <c r="D41" s="140"/>
      <c r="E41" s="140"/>
      <c r="F41" s="140"/>
      <c r="G41" s="140"/>
      <c r="H41" s="140"/>
    </row>
    <row r="42" spans="2:8" s="657" customFormat="1" ht="17.25" customHeight="1" x14ac:dyDescent="0.2">
      <c r="B42" s="654" t="s">
        <v>130</v>
      </c>
      <c r="C42" s="655" t="s">
        <v>132</v>
      </c>
      <c r="D42" s="655"/>
      <c r="E42" s="655"/>
      <c r="F42" s="655"/>
      <c r="G42" s="655"/>
      <c r="H42" s="655"/>
    </row>
    <row r="43" spans="2:8" s="657" customFormat="1" ht="32" customHeight="1" x14ac:dyDescent="0.2">
      <c r="B43" s="654" t="s">
        <v>131</v>
      </c>
      <c r="C43" s="1159" t="s">
        <v>151</v>
      </c>
      <c r="D43" s="1159"/>
      <c r="E43" s="1159"/>
      <c r="F43" s="1159"/>
      <c r="G43" s="1159"/>
      <c r="H43" s="1159"/>
    </row>
    <row r="44" spans="2:8" s="657" customFormat="1" ht="17.25" customHeight="1" x14ac:dyDescent="0.2">
      <c r="B44" s="656" t="s">
        <v>154</v>
      </c>
      <c r="C44" s="655" t="s">
        <v>155</v>
      </c>
      <c r="D44" s="655"/>
      <c r="E44" s="655"/>
      <c r="F44" s="655"/>
      <c r="G44" s="655"/>
      <c r="H44" s="655"/>
    </row>
    <row r="45" spans="2:8" ht="17.25" customHeight="1" x14ac:dyDescent="0.2">
      <c r="B45" s="141"/>
      <c r="C45" s="141"/>
      <c r="D45" s="141"/>
      <c r="E45" s="141"/>
      <c r="F45" s="141"/>
      <c r="G45" s="141"/>
      <c r="H45" s="141"/>
    </row>
    <row r="46" spans="2:8" ht="17.25" customHeight="1" x14ac:dyDescent="0.2">
      <c r="B46" s="141"/>
      <c r="C46" s="141"/>
      <c r="D46" s="141"/>
      <c r="E46" s="141"/>
      <c r="F46" s="141"/>
      <c r="G46" s="141"/>
      <c r="H46" s="141"/>
    </row>
    <row r="49" spans="3:8" x14ac:dyDescent="0.2">
      <c r="C49" s="1162"/>
      <c r="D49" s="1162"/>
      <c r="E49" s="1162"/>
      <c r="F49" s="1162"/>
      <c r="G49" s="1162"/>
      <c r="H49" s="1162"/>
    </row>
    <row r="50" spans="3:8" x14ac:dyDescent="0.2">
      <c r="C50" s="141"/>
      <c r="D50" s="141"/>
      <c r="E50" s="141"/>
      <c r="F50" s="141"/>
      <c r="G50" s="141"/>
      <c r="H50" s="141"/>
    </row>
    <row r="51" spans="3:8" x14ac:dyDescent="0.2">
      <c r="C51" s="141"/>
      <c r="D51" s="141"/>
      <c r="E51" s="141"/>
      <c r="F51" s="141"/>
      <c r="G51" s="141"/>
      <c r="H51" s="141"/>
    </row>
  </sheetData>
  <mergeCells count="17">
    <mergeCell ref="C49:H49"/>
    <mergeCell ref="D17:E17"/>
    <mergeCell ref="D39:E39"/>
    <mergeCell ref="D38:E38"/>
    <mergeCell ref="D37:E37"/>
    <mergeCell ref="D29:E29"/>
    <mergeCell ref="D28:E28"/>
    <mergeCell ref="D27:E27"/>
    <mergeCell ref="D19:E19"/>
    <mergeCell ref="D18:E18"/>
    <mergeCell ref="E6:F6"/>
    <mergeCell ref="E3:F3"/>
    <mergeCell ref="E4:F4"/>
    <mergeCell ref="E5:F5"/>
    <mergeCell ref="C43:H43"/>
    <mergeCell ref="A8:H8"/>
    <mergeCell ref="A9:H9"/>
  </mergeCells>
  <phoneticPr fontId="5"/>
  <pageMargins left="0.70866141732283472" right="0.47244094488188981" top="0.47244094488188981" bottom="0.3937007874015748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59"/>
  <sheetViews>
    <sheetView view="pageBreakPreview" zoomScale="55" zoomScaleNormal="100" zoomScaleSheetLayoutView="55" workbookViewId="0">
      <selection activeCell="I14" sqref="I14"/>
    </sheetView>
  </sheetViews>
  <sheetFormatPr defaultColWidth="8.640625" defaultRowHeight="16.5" x14ac:dyDescent="0.25"/>
  <cols>
    <col min="1" max="1" width="4.5" style="391" customWidth="1"/>
    <col min="2" max="2" width="8.85546875" style="391" customWidth="1"/>
    <col min="3" max="4" width="8.42578125" style="391" customWidth="1"/>
    <col min="5" max="5" width="10" style="391" bestFit="1" customWidth="1"/>
    <col min="6" max="11" width="6.85546875" style="391" customWidth="1"/>
    <col min="12" max="13" width="8.42578125" style="392" customWidth="1"/>
    <col min="14" max="14" width="10" style="391" bestFit="1" customWidth="1"/>
    <col min="15" max="16" width="7.85546875" style="391" customWidth="1"/>
    <col min="17" max="17" width="8" style="391" customWidth="1"/>
    <col min="18" max="18" width="9.42578125" style="391" bestFit="1" customWidth="1"/>
    <col min="19" max="22" width="8.640625" style="391"/>
    <col min="23" max="23" width="10" style="391" bestFit="1" customWidth="1"/>
    <col min="24" max="25" width="8.640625" style="391"/>
    <col min="26" max="26" width="10" style="391" bestFit="1" customWidth="1"/>
    <col min="27" max="28" width="9" style="391" bestFit="1" customWidth="1"/>
    <col min="29" max="29" width="10.640625" style="391" bestFit="1" customWidth="1"/>
    <col min="30" max="16384" width="8.640625" style="391"/>
  </cols>
  <sheetData>
    <row r="1" spans="1:31" ht="23.5" x14ac:dyDescent="0.25">
      <c r="R1" s="136" t="s">
        <v>114</v>
      </c>
    </row>
    <row r="2" spans="1:31" s="339" customFormat="1" x14ac:dyDescent="0.25">
      <c r="A2" s="1180" t="s">
        <v>145</v>
      </c>
      <c r="B2" s="1180"/>
      <c r="C2" s="1180"/>
      <c r="D2" s="1180"/>
      <c r="E2" s="1180"/>
      <c r="F2" s="1180"/>
      <c r="G2" s="1180"/>
      <c r="H2" s="1181">
        <v>45840</v>
      </c>
      <c r="I2" s="1181"/>
      <c r="J2" s="1181"/>
      <c r="K2" s="24" t="s">
        <v>144</v>
      </c>
      <c r="L2" s="393"/>
      <c r="M2" s="393"/>
    </row>
    <row r="3" spans="1:31" ht="24.75" customHeight="1" thickBot="1" x14ac:dyDescent="0.3">
      <c r="B3" s="33"/>
      <c r="C3" s="33"/>
      <c r="D3" s="34"/>
      <c r="E3" s="32"/>
      <c r="F3" s="32"/>
      <c r="G3" s="32"/>
      <c r="H3" s="32"/>
      <c r="I3" s="32"/>
      <c r="J3" s="32"/>
      <c r="K3" s="32"/>
      <c r="L3" s="35"/>
      <c r="M3" s="35"/>
      <c r="N3" s="34"/>
      <c r="O3" s="34"/>
      <c r="P3" s="394"/>
      <c r="S3" s="394"/>
      <c r="T3" s="395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</row>
    <row r="4" spans="1:31" ht="24.75" customHeight="1" x14ac:dyDescent="0.25">
      <c r="A4" s="1089" t="s">
        <v>0</v>
      </c>
      <c r="B4" s="1090"/>
      <c r="C4" s="1175">
        <v>45840</v>
      </c>
      <c r="D4" s="1176"/>
      <c r="E4" s="1176"/>
      <c r="F4" s="1176"/>
      <c r="G4" s="1176"/>
      <c r="H4" s="1176"/>
      <c r="I4" s="1176"/>
      <c r="J4" s="1176"/>
      <c r="K4" s="1177"/>
      <c r="L4" s="1167" t="s">
        <v>291</v>
      </c>
      <c r="M4" s="1168"/>
      <c r="N4" s="1169"/>
      <c r="O4" s="1170" t="s">
        <v>120</v>
      </c>
      <c r="P4" s="1171"/>
      <c r="Q4" s="1171"/>
      <c r="R4" s="1172"/>
      <c r="S4" s="862"/>
      <c r="T4" s="861"/>
      <c r="U4" s="1165"/>
      <c r="V4" s="1165"/>
      <c r="W4" s="1165"/>
      <c r="X4" s="1165"/>
      <c r="Y4" s="1165"/>
      <c r="Z4" s="1165"/>
      <c r="AA4" s="1166"/>
      <c r="AB4" s="1166"/>
      <c r="AC4" s="1166"/>
      <c r="AD4" s="1166"/>
      <c r="AE4" s="861"/>
    </row>
    <row r="5" spans="1:31" ht="24.75" customHeight="1" x14ac:dyDescent="0.25">
      <c r="A5" s="1091"/>
      <c r="B5" s="1092"/>
      <c r="C5" s="1120" t="s">
        <v>1</v>
      </c>
      <c r="D5" s="1122" t="s">
        <v>2</v>
      </c>
      <c r="E5" s="1124" t="s">
        <v>3</v>
      </c>
      <c r="F5" s="1101" t="s">
        <v>134</v>
      </c>
      <c r="G5" s="1102"/>
      <c r="H5" s="1103"/>
      <c r="I5" s="1126" t="s">
        <v>135</v>
      </c>
      <c r="J5" s="1127"/>
      <c r="K5" s="1128"/>
      <c r="L5" s="1189" t="s">
        <v>1</v>
      </c>
      <c r="M5" s="1187" t="s">
        <v>2</v>
      </c>
      <c r="N5" s="1182" t="s">
        <v>3</v>
      </c>
      <c r="O5" s="1185" t="s">
        <v>1</v>
      </c>
      <c r="P5" s="1108" t="s">
        <v>2</v>
      </c>
      <c r="Q5" s="1108" t="s">
        <v>3</v>
      </c>
      <c r="R5" s="1182" t="s">
        <v>4</v>
      </c>
      <c r="S5" s="862"/>
      <c r="T5" s="861"/>
      <c r="U5" s="860"/>
      <c r="V5" s="860"/>
      <c r="W5" s="860"/>
      <c r="X5" s="860"/>
      <c r="Y5" s="860"/>
      <c r="Z5" s="860"/>
      <c r="AA5" s="861"/>
      <c r="AB5" s="861"/>
      <c r="AC5" s="861"/>
      <c r="AD5" s="861"/>
      <c r="AE5" s="861"/>
    </row>
    <row r="6" spans="1:31" ht="24.75" customHeight="1" thickBot="1" x14ac:dyDescent="0.3">
      <c r="A6" s="1093"/>
      <c r="B6" s="1094"/>
      <c r="C6" s="1121"/>
      <c r="D6" s="1123"/>
      <c r="E6" s="1125"/>
      <c r="F6" s="144" t="s">
        <v>136</v>
      </c>
      <c r="G6" s="145" t="s">
        <v>137</v>
      </c>
      <c r="H6" s="224" t="s">
        <v>138</v>
      </c>
      <c r="I6" s="866" t="s">
        <v>136</v>
      </c>
      <c r="J6" s="145" t="s">
        <v>137</v>
      </c>
      <c r="K6" s="863" t="s">
        <v>138</v>
      </c>
      <c r="L6" s="1190"/>
      <c r="M6" s="1188"/>
      <c r="N6" s="1183"/>
      <c r="O6" s="1186"/>
      <c r="P6" s="1184"/>
      <c r="Q6" s="1184"/>
      <c r="R6" s="1183"/>
      <c r="S6" s="862"/>
      <c r="T6" s="861"/>
      <c r="U6" s="861"/>
      <c r="V6" s="861"/>
      <c r="W6" s="861"/>
      <c r="X6" s="861"/>
      <c r="Y6" s="861"/>
      <c r="Z6" s="861"/>
      <c r="AA6" s="861"/>
      <c r="AB6" s="861"/>
      <c r="AC6" s="861"/>
      <c r="AD6" s="861"/>
      <c r="AE6" s="396"/>
    </row>
    <row r="7" spans="1:31" ht="24.75" customHeight="1" x14ac:dyDescent="0.25">
      <c r="A7" s="1084" t="s">
        <v>57</v>
      </c>
      <c r="B7" s="94" t="s">
        <v>6</v>
      </c>
      <c r="C7" s="397">
        <v>6178</v>
      </c>
      <c r="D7" s="398">
        <v>5972</v>
      </c>
      <c r="E7" s="399">
        <v>12150</v>
      </c>
      <c r="F7" s="400">
        <v>63</v>
      </c>
      <c r="G7" s="401">
        <v>79</v>
      </c>
      <c r="H7" s="402">
        <v>142</v>
      </c>
      <c r="I7" s="400">
        <v>74</v>
      </c>
      <c r="J7" s="401">
        <v>66</v>
      </c>
      <c r="K7" s="402">
        <v>140</v>
      </c>
      <c r="L7" s="403">
        <v>6208</v>
      </c>
      <c r="M7" s="404">
        <v>6009</v>
      </c>
      <c r="N7" s="405">
        <v>12217</v>
      </c>
      <c r="O7" s="406">
        <v>-30</v>
      </c>
      <c r="P7" s="407">
        <v>-37</v>
      </c>
      <c r="Q7" s="407">
        <v>-67</v>
      </c>
      <c r="R7" s="408">
        <v>-5.4999999999999997E-3</v>
      </c>
      <c r="S7" s="1178"/>
      <c r="T7" s="409"/>
      <c r="U7" s="344"/>
      <c r="V7" s="344"/>
      <c r="W7" s="344"/>
      <c r="X7" s="410"/>
      <c r="Y7" s="410"/>
      <c r="Z7" s="344"/>
      <c r="AA7" s="344"/>
      <c r="AB7" s="344"/>
      <c r="AC7" s="344"/>
      <c r="AD7" s="411"/>
      <c r="AE7" s="412" t="s">
        <v>49</v>
      </c>
    </row>
    <row r="8" spans="1:31" ht="24.75" customHeight="1" x14ac:dyDescent="0.25">
      <c r="A8" s="1085"/>
      <c r="B8" s="94" t="s">
        <v>7</v>
      </c>
      <c r="C8" s="397">
        <v>8963</v>
      </c>
      <c r="D8" s="398">
        <v>9303</v>
      </c>
      <c r="E8" s="399">
        <v>18266</v>
      </c>
      <c r="F8" s="400">
        <v>123</v>
      </c>
      <c r="G8" s="401">
        <v>119</v>
      </c>
      <c r="H8" s="402">
        <v>242</v>
      </c>
      <c r="I8" s="400">
        <v>106</v>
      </c>
      <c r="J8" s="401">
        <v>105</v>
      </c>
      <c r="K8" s="402">
        <v>211</v>
      </c>
      <c r="L8" s="413">
        <v>8792</v>
      </c>
      <c r="M8" s="414">
        <v>9055</v>
      </c>
      <c r="N8" s="415">
        <v>17847</v>
      </c>
      <c r="O8" s="416">
        <v>171</v>
      </c>
      <c r="P8" s="398">
        <v>248</v>
      </c>
      <c r="Q8" s="398">
        <v>419</v>
      </c>
      <c r="R8" s="417">
        <v>2.35E-2</v>
      </c>
      <c r="S8" s="1178"/>
      <c r="T8" s="409"/>
      <c r="U8" s="344"/>
      <c r="V8" s="344"/>
      <c r="W8" s="344"/>
      <c r="X8" s="410"/>
      <c r="Y8" s="410"/>
      <c r="Z8" s="344"/>
      <c r="AA8" s="344"/>
      <c r="AB8" s="344"/>
      <c r="AC8" s="344"/>
      <c r="AD8" s="411"/>
      <c r="AE8" s="412" t="s">
        <v>49</v>
      </c>
    </row>
    <row r="9" spans="1:31" ht="24.75" customHeight="1" thickBot="1" x14ac:dyDescent="0.3">
      <c r="A9" s="1086"/>
      <c r="B9" s="95" t="s">
        <v>5</v>
      </c>
      <c r="C9" s="418">
        <v>15141</v>
      </c>
      <c r="D9" s="419">
        <v>15275</v>
      </c>
      <c r="E9" s="420">
        <v>30416</v>
      </c>
      <c r="F9" s="421">
        <v>186</v>
      </c>
      <c r="G9" s="422">
        <v>198</v>
      </c>
      <c r="H9" s="423">
        <v>384</v>
      </c>
      <c r="I9" s="424">
        <v>180</v>
      </c>
      <c r="J9" s="422">
        <v>171</v>
      </c>
      <c r="K9" s="423">
        <v>351</v>
      </c>
      <c r="L9" s="425">
        <v>15000</v>
      </c>
      <c r="M9" s="426">
        <v>15064</v>
      </c>
      <c r="N9" s="421">
        <v>30064</v>
      </c>
      <c r="O9" s="427">
        <v>141</v>
      </c>
      <c r="P9" s="419">
        <v>211</v>
      </c>
      <c r="Q9" s="419">
        <v>352</v>
      </c>
      <c r="R9" s="428">
        <v>1.17E-2</v>
      </c>
      <c r="S9" s="1178"/>
      <c r="T9" s="409"/>
      <c r="U9" s="344"/>
      <c r="V9" s="344"/>
      <c r="W9" s="344"/>
      <c r="X9" s="344"/>
      <c r="Y9" s="344"/>
      <c r="Z9" s="344"/>
      <c r="AA9" s="344"/>
      <c r="AB9" s="344"/>
      <c r="AC9" s="344"/>
      <c r="AD9" s="411"/>
      <c r="AE9" s="411"/>
    </row>
    <row r="10" spans="1:31" ht="24.75" customHeight="1" x14ac:dyDescent="0.25">
      <c r="A10" s="1084" t="s">
        <v>112</v>
      </c>
      <c r="B10" s="94" t="s">
        <v>46</v>
      </c>
      <c r="C10" s="397">
        <v>440</v>
      </c>
      <c r="D10" s="398">
        <v>420</v>
      </c>
      <c r="E10" s="399">
        <v>860</v>
      </c>
      <c r="F10" s="400">
        <v>5</v>
      </c>
      <c r="G10" s="401">
        <v>4</v>
      </c>
      <c r="H10" s="402">
        <v>9</v>
      </c>
      <c r="I10" s="400">
        <v>2</v>
      </c>
      <c r="J10" s="401">
        <v>6</v>
      </c>
      <c r="K10" s="402">
        <v>8</v>
      </c>
      <c r="L10" s="429">
        <v>496</v>
      </c>
      <c r="M10" s="398">
        <v>475</v>
      </c>
      <c r="N10" s="415">
        <v>971</v>
      </c>
      <c r="O10" s="416">
        <v>-56</v>
      </c>
      <c r="P10" s="398">
        <v>-55</v>
      </c>
      <c r="Q10" s="398">
        <v>-111</v>
      </c>
      <c r="R10" s="417">
        <v>-0.1143</v>
      </c>
      <c r="S10" s="1178"/>
      <c r="T10" s="409"/>
      <c r="U10" s="344"/>
      <c r="V10" s="344"/>
      <c r="W10" s="344"/>
      <c r="X10" s="410"/>
      <c r="Y10" s="410"/>
      <c r="Z10" s="344"/>
      <c r="AA10" s="344"/>
      <c r="AB10" s="344"/>
      <c r="AC10" s="344"/>
      <c r="AD10" s="411"/>
      <c r="AE10" s="412" t="s">
        <v>50</v>
      </c>
    </row>
    <row r="11" spans="1:31" ht="24.75" customHeight="1" x14ac:dyDescent="0.25">
      <c r="A11" s="1085"/>
      <c r="B11" s="94" t="s">
        <v>47</v>
      </c>
      <c r="C11" s="397">
        <v>678</v>
      </c>
      <c r="D11" s="398">
        <v>730</v>
      </c>
      <c r="E11" s="399">
        <v>1408</v>
      </c>
      <c r="F11" s="400">
        <v>2</v>
      </c>
      <c r="G11" s="401">
        <v>1</v>
      </c>
      <c r="H11" s="402">
        <v>3</v>
      </c>
      <c r="I11" s="400">
        <v>2</v>
      </c>
      <c r="J11" s="401">
        <v>1</v>
      </c>
      <c r="K11" s="402">
        <v>3</v>
      </c>
      <c r="L11" s="429">
        <v>765</v>
      </c>
      <c r="M11" s="398">
        <v>822</v>
      </c>
      <c r="N11" s="415">
        <v>1587</v>
      </c>
      <c r="O11" s="416">
        <v>-87</v>
      </c>
      <c r="P11" s="398">
        <v>-92</v>
      </c>
      <c r="Q11" s="398">
        <v>-179</v>
      </c>
      <c r="R11" s="417">
        <v>-0.1128</v>
      </c>
      <c r="S11" s="1178"/>
      <c r="T11" s="409"/>
      <c r="U11" s="344"/>
      <c r="V11" s="344"/>
      <c r="W11" s="344"/>
      <c r="X11" s="410"/>
      <c r="Y11" s="410"/>
      <c r="Z11" s="344"/>
      <c r="AA11" s="344"/>
      <c r="AB11" s="344"/>
      <c r="AC11" s="344"/>
      <c r="AD11" s="411"/>
      <c r="AE11" s="412" t="s">
        <v>50</v>
      </c>
    </row>
    <row r="12" spans="1:31" ht="24.75" customHeight="1" thickBot="1" x14ac:dyDescent="0.3">
      <c r="A12" s="1086"/>
      <c r="B12" s="95" t="s">
        <v>5</v>
      </c>
      <c r="C12" s="418">
        <v>1118</v>
      </c>
      <c r="D12" s="419">
        <v>1150</v>
      </c>
      <c r="E12" s="420">
        <v>2268</v>
      </c>
      <c r="F12" s="421">
        <v>7</v>
      </c>
      <c r="G12" s="422">
        <v>5</v>
      </c>
      <c r="H12" s="423">
        <v>12</v>
      </c>
      <c r="I12" s="424">
        <v>4</v>
      </c>
      <c r="J12" s="422">
        <v>7</v>
      </c>
      <c r="K12" s="423">
        <v>11</v>
      </c>
      <c r="L12" s="425">
        <v>1261</v>
      </c>
      <c r="M12" s="426">
        <v>1297</v>
      </c>
      <c r="N12" s="421">
        <v>2558</v>
      </c>
      <c r="O12" s="427">
        <v>-143</v>
      </c>
      <c r="P12" s="419">
        <v>-147</v>
      </c>
      <c r="Q12" s="419">
        <v>-290</v>
      </c>
      <c r="R12" s="428">
        <v>-0.1134</v>
      </c>
      <c r="S12" s="1178"/>
      <c r="T12" s="409"/>
      <c r="U12" s="344"/>
      <c r="V12" s="344"/>
      <c r="W12" s="344"/>
      <c r="X12" s="344"/>
      <c r="Y12" s="344"/>
      <c r="Z12" s="344"/>
      <c r="AA12" s="344"/>
      <c r="AB12" s="344"/>
      <c r="AC12" s="344"/>
      <c r="AD12" s="411"/>
      <c r="AE12" s="411"/>
    </row>
    <row r="13" spans="1:31" ht="24.75" customHeight="1" x14ac:dyDescent="0.25">
      <c r="A13" s="1084" t="s">
        <v>59</v>
      </c>
      <c r="B13" s="94" t="s">
        <v>8</v>
      </c>
      <c r="C13" s="397">
        <v>2775</v>
      </c>
      <c r="D13" s="398">
        <v>2847</v>
      </c>
      <c r="E13" s="399">
        <v>5622</v>
      </c>
      <c r="F13" s="400">
        <v>17</v>
      </c>
      <c r="G13" s="401">
        <v>19</v>
      </c>
      <c r="H13" s="402">
        <v>36</v>
      </c>
      <c r="I13" s="400">
        <v>20</v>
      </c>
      <c r="J13" s="401">
        <v>15</v>
      </c>
      <c r="K13" s="402">
        <v>35</v>
      </c>
      <c r="L13" s="429">
        <v>3066</v>
      </c>
      <c r="M13" s="398">
        <v>3174</v>
      </c>
      <c r="N13" s="415">
        <v>6240</v>
      </c>
      <c r="O13" s="416">
        <v>-291</v>
      </c>
      <c r="P13" s="398">
        <v>-327</v>
      </c>
      <c r="Q13" s="398">
        <v>-618</v>
      </c>
      <c r="R13" s="417">
        <v>-9.9000000000000005E-2</v>
      </c>
      <c r="S13" s="1178"/>
      <c r="T13" s="409"/>
      <c r="U13" s="344"/>
      <c r="V13" s="344"/>
      <c r="W13" s="344"/>
      <c r="X13" s="410"/>
      <c r="Y13" s="410"/>
      <c r="Z13" s="344"/>
      <c r="AA13" s="344"/>
      <c r="AB13" s="344"/>
      <c r="AC13" s="344"/>
      <c r="AD13" s="411"/>
      <c r="AE13" s="412" t="s">
        <v>49</v>
      </c>
    </row>
    <row r="14" spans="1:31" ht="24.75" customHeight="1" x14ac:dyDescent="0.25">
      <c r="A14" s="1085"/>
      <c r="B14" s="94" t="s">
        <v>9</v>
      </c>
      <c r="C14" s="397">
        <v>649</v>
      </c>
      <c r="D14" s="398">
        <v>712</v>
      </c>
      <c r="E14" s="399">
        <v>1361</v>
      </c>
      <c r="F14" s="400">
        <v>1</v>
      </c>
      <c r="G14" s="401">
        <v>1</v>
      </c>
      <c r="H14" s="402">
        <v>2</v>
      </c>
      <c r="I14" s="400">
        <v>0</v>
      </c>
      <c r="J14" s="401">
        <v>1</v>
      </c>
      <c r="K14" s="402">
        <v>1</v>
      </c>
      <c r="L14" s="429">
        <v>728</v>
      </c>
      <c r="M14" s="398">
        <v>833</v>
      </c>
      <c r="N14" s="415">
        <v>1561</v>
      </c>
      <c r="O14" s="416">
        <v>-79</v>
      </c>
      <c r="P14" s="398">
        <v>-121</v>
      </c>
      <c r="Q14" s="398">
        <v>-200</v>
      </c>
      <c r="R14" s="417">
        <v>-0.12809999999999999</v>
      </c>
      <c r="S14" s="1178"/>
      <c r="T14" s="409"/>
      <c r="U14" s="344"/>
      <c r="V14" s="344"/>
      <c r="W14" s="344"/>
      <c r="X14" s="410"/>
      <c r="Y14" s="410"/>
      <c r="Z14" s="344"/>
      <c r="AA14" s="344"/>
      <c r="AB14" s="344"/>
      <c r="AC14" s="344"/>
      <c r="AD14" s="411"/>
      <c r="AE14" s="412" t="s">
        <v>49</v>
      </c>
    </row>
    <row r="15" spans="1:31" ht="24.75" customHeight="1" x14ac:dyDescent="0.25">
      <c r="A15" s="1085"/>
      <c r="B15" s="94" t="s">
        <v>10</v>
      </c>
      <c r="C15" s="397">
        <v>5228</v>
      </c>
      <c r="D15" s="398">
        <v>5370</v>
      </c>
      <c r="E15" s="399">
        <v>10598</v>
      </c>
      <c r="F15" s="400">
        <v>57</v>
      </c>
      <c r="G15" s="401">
        <v>62</v>
      </c>
      <c r="H15" s="402">
        <v>119</v>
      </c>
      <c r="I15" s="400">
        <v>51</v>
      </c>
      <c r="J15" s="401">
        <v>46</v>
      </c>
      <c r="K15" s="402">
        <v>97</v>
      </c>
      <c r="L15" s="429">
        <v>5359</v>
      </c>
      <c r="M15" s="398">
        <v>5599</v>
      </c>
      <c r="N15" s="415">
        <v>10958</v>
      </c>
      <c r="O15" s="416">
        <v>-131</v>
      </c>
      <c r="P15" s="398">
        <v>-229</v>
      </c>
      <c r="Q15" s="398">
        <v>-360</v>
      </c>
      <c r="R15" s="417">
        <v>-3.2899999999999999E-2</v>
      </c>
      <c r="S15" s="1178"/>
      <c r="T15" s="409"/>
      <c r="U15" s="344"/>
      <c r="V15" s="344"/>
      <c r="W15" s="344"/>
      <c r="X15" s="410"/>
      <c r="Y15" s="410"/>
      <c r="Z15" s="344"/>
      <c r="AA15" s="344"/>
      <c r="AB15" s="344"/>
      <c r="AC15" s="344"/>
      <c r="AD15" s="411"/>
      <c r="AE15" s="412" t="s">
        <v>49</v>
      </c>
    </row>
    <row r="16" spans="1:31" ht="24.75" customHeight="1" thickBot="1" x14ac:dyDescent="0.3">
      <c r="A16" s="1086"/>
      <c r="B16" s="95" t="s">
        <v>5</v>
      </c>
      <c r="C16" s="418">
        <v>8652</v>
      </c>
      <c r="D16" s="419">
        <v>8929</v>
      </c>
      <c r="E16" s="420">
        <v>17581</v>
      </c>
      <c r="F16" s="421">
        <v>75</v>
      </c>
      <c r="G16" s="422">
        <v>82</v>
      </c>
      <c r="H16" s="423">
        <v>157</v>
      </c>
      <c r="I16" s="424">
        <v>71</v>
      </c>
      <c r="J16" s="422">
        <v>62</v>
      </c>
      <c r="K16" s="423">
        <v>133</v>
      </c>
      <c r="L16" s="425">
        <v>9153</v>
      </c>
      <c r="M16" s="426">
        <v>9606</v>
      </c>
      <c r="N16" s="421">
        <v>18759</v>
      </c>
      <c r="O16" s="427">
        <v>-501</v>
      </c>
      <c r="P16" s="419">
        <v>-677</v>
      </c>
      <c r="Q16" s="419">
        <v>-1178</v>
      </c>
      <c r="R16" s="428">
        <v>-6.2799999999999995E-2</v>
      </c>
      <c r="S16" s="1178"/>
      <c r="T16" s="409"/>
      <c r="U16" s="344"/>
      <c r="V16" s="344"/>
      <c r="W16" s="344"/>
      <c r="X16" s="344"/>
      <c r="Y16" s="344"/>
      <c r="Z16" s="344"/>
      <c r="AA16" s="344"/>
      <c r="AB16" s="344"/>
      <c r="AC16" s="344"/>
      <c r="AD16" s="411"/>
      <c r="AE16" s="411"/>
    </row>
    <row r="17" spans="1:31" ht="24.75" customHeight="1" x14ac:dyDescent="0.25">
      <c r="A17" s="1084" t="s">
        <v>60</v>
      </c>
      <c r="B17" s="96" t="s">
        <v>11</v>
      </c>
      <c r="C17" s="430">
        <v>6041</v>
      </c>
      <c r="D17" s="431">
        <v>6405</v>
      </c>
      <c r="E17" s="432">
        <v>12446</v>
      </c>
      <c r="F17" s="433">
        <v>59</v>
      </c>
      <c r="G17" s="434">
        <v>66</v>
      </c>
      <c r="H17" s="435">
        <v>125</v>
      </c>
      <c r="I17" s="433">
        <v>51</v>
      </c>
      <c r="J17" s="434">
        <v>56</v>
      </c>
      <c r="K17" s="436">
        <v>107</v>
      </c>
      <c r="L17" s="437">
        <v>6446</v>
      </c>
      <c r="M17" s="431">
        <v>6824</v>
      </c>
      <c r="N17" s="438">
        <v>13270</v>
      </c>
      <c r="O17" s="439">
        <v>-405</v>
      </c>
      <c r="P17" s="431">
        <v>-419</v>
      </c>
      <c r="Q17" s="431">
        <v>-824</v>
      </c>
      <c r="R17" s="440">
        <v>-6.2100000000000002E-2</v>
      </c>
      <c r="S17" s="1178"/>
      <c r="T17" s="409"/>
      <c r="U17" s="344"/>
      <c r="V17" s="344"/>
      <c r="W17" s="344"/>
      <c r="X17" s="410"/>
      <c r="Y17" s="410"/>
      <c r="Z17" s="344"/>
      <c r="AA17" s="344"/>
      <c r="AB17" s="344"/>
      <c r="AC17" s="344"/>
      <c r="AD17" s="411"/>
      <c r="AE17" s="412" t="s">
        <v>49</v>
      </c>
    </row>
    <row r="18" spans="1:31" ht="24.75" customHeight="1" x14ac:dyDescent="0.25">
      <c r="A18" s="1085"/>
      <c r="B18" s="94" t="s">
        <v>12</v>
      </c>
      <c r="C18" s="397">
        <v>2233</v>
      </c>
      <c r="D18" s="398">
        <v>2234</v>
      </c>
      <c r="E18" s="399">
        <v>4467</v>
      </c>
      <c r="F18" s="441">
        <v>23</v>
      </c>
      <c r="G18" s="401">
        <v>18</v>
      </c>
      <c r="H18" s="402">
        <v>41</v>
      </c>
      <c r="I18" s="400">
        <v>14</v>
      </c>
      <c r="J18" s="401">
        <v>17</v>
      </c>
      <c r="K18" s="402">
        <v>31</v>
      </c>
      <c r="L18" s="429">
        <v>2328</v>
      </c>
      <c r="M18" s="398">
        <v>2373</v>
      </c>
      <c r="N18" s="415">
        <v>4701</v>
      </c>
      <c r="O18" s="416">
        <v>-95</v>
      </c>
      <c r="P18" s="398">
        <v>-139</v>
      </c>
      <c r="Q18" s="398">
        <v>-234</v>
      </c>
      <c r="R18" s="417">
        <v>-4.9799999999999997E-2</v>
      </c>
      <c r="S18" s="1178"/>
      <c r="T18" s="409"/>
      <c r="U18" s="344"/>
      <c r="V18" s="344"/>
      <c r="W18" s="344"/>
      <c r="X18" s="410"/>
      <c r="Y18" s="410"/>
      <c r="Z18" s="344"/>
      <c r="AA18" s="344"/>
      <c r="AB18" s="344"/>
      <c r="AC18" s="344"/>
      <c r="AD18" s="411"/>
      <c r="AE18" s="412" t="s">
        <v>49</v>
      </c>
    </row>
    <row r="19" spans="1:31" ht="24.75" customHeight="1" x14ac:dyDescent="0.25">
      <c r="A19" s="1085"/>
      <c r="B19" s="94" t="s">
        <v>13</v>
      </c>
      <c r="C19" s="397">
        <v>3896</v>
      </c>
      <c r="D19" s="398">
        <v>3790</v>
      </c>
      <c r="E19" s="399">
        <v>7686</v>
      </c>
      <c r="F19" s="441">
        <v>45</v>
      </c>
      <c r="G19" s="401">
        <v>32</v>
      </c>
      <c r="H19" s="402">
        <v>77</v>
      </c>
      <c r="I19" s="400">
        <v>36</v>
      </c>
      <c r="J19" s="401">
        <v>27</v>
      </c>
      <c r="K19" s="402">
        <v>63</v>
      </c>
      <c r="L19" s="429">
        <v>3996</v>
      </c>
      <c r="M19" s="398">
        <v>4010</v>
      </c>
      <c r="N19" s="415">
        <v>8006</v>
      </c>
      <c r="O19" s="416">
        <v>-100</v>
      </c>
      <c r="P19" s="398">
        <v>-220</v>
      </c>
      <c r="Q19" s="398">
        <v>-320</v>
      </c>
      <c r="R19" s="417">
        <v>-0.04</v>
      </c>
      <c r="S19" s="1178"/>
      <c r="T19" s="409"/>
      <c r="U19" s="344"/>
      <c r="V19" s="344"/>
      <c r="W19" s="344"/>
      <c r="X19" s="410"/>
      <c r="Y19" s="410"/>
      <c r="Z19" s="344"/>
      <c r="AA19" s="344"/>
      <c r="AB19" s="344"/>
      <c r="AC19" s="344"/>
      <c r="AD19" s="411"/>
      <c r="AE19" s="412" t="s">
        <v>49</v>
      </c>
    </row>
    <row r="20" spans="1:31" ht="24.75" customHeight="1" x14ac:dyDescent="0.25">
      <c r="A20" s="1085"/>
      <c r="B20" s="94" t="s">
        <v>14</v>
      </c>
      <c r="C20" s="397">
        <v>2525</v>
      </c>
      <c r="D20" s="398">
        <v>2431</v>
      </c>
      <c r="E20" s="399">
        <v>4956</v>
      </c>
      <c r="F20" s="441">
        <v>24</v>
      </c>
      <c r="G20" s="401">
        <v>22</v>
      </c>
      <c r="H20" s="402">
        <v>46</v>
      </c>
      <c r="I20" s="400">
        <v>12</v>
      </c>
      <c r="J20" s="401">
        <v>18</v>
      </c>
      <c r="K20" s="402">
        <v>30</v>
      </c>
      <c r="L20" s="429">
        <v>2651</v>
      </c>
      <c r="M20" s="398">
        <v>2601</v>
      </c>
      <c r="N20" s="415">
        <v>5252</v>
      </c>
      <c r="O20" s="416">
        <v>-126</v>
      </c>
      <c r="P20" s="398">
        <v>-170</v>
      </c>
      <c r="Q20" s="398">
        <v>-296</v>
      </c>
      <c r="R20" s="417">
        <v>-5.6399999999999999E-2</v>
      </c>
      <c r="S20" s="1178"/>
      <c r="T20" s="409"/>
      <c r="U20" s="344"/>
      <c r="V20" s="344"/>
      <c r="W20" s="344"/>
      <c r="X20" s="410"/>
      <c r="Y20" s="410"/>
      <c r="Z20" s="344"/>
      <c r="AA20" s="344"/>
      <c r="AB20" s="344"/>
      <c r="AC20" s="344"/>
      <c r="AD20" s="411"/>
      <c r="AE20" s="412" t="s">
        <v>49</v>
      </c>
    </row>
    <row r="21" spans="1:31" ht="24.75" customHeight="1" x14ac:dyDescent="0.25">
      <c r="A21" s="1085"/>
      <c r="B21" s="94" t="s">
        <v>15</v>
      </c>
      <c r="C21" s="397">
        <v>1389</v>
      </c>
      <c r="D21" s="398">
        <v>1417</v>
      </c>
      <c r="E21" s="399">
        <v>2806</v>
      </c>
      <c r="F21" s="441">
        <v>22</v>
      </c>
      <c r="G21" s="401">
        <v>15</v>
      </c>
      <c r="H21" s="402">
        <v>37</v>
      </c>
      <c r="I21" s="400">
        <v>9</v>
      </c>
      <c r="J21" s="401">
        <v>11</v>
      </c>
      <c r="K21" s="402">
        <v>20</v>
      </c>
      <c r="L21" s="429">
        <v>1433</v>
      </c>
      <c r="M21" s="398">
        <v>1495</v>
      </c>
      <c r="N21" s="415">
        <v>2928</v>
      </c>
      <c r="O21" s="416">
        <v>-44</v>
      </c>
      <c r="P21" s="398">
        <v>-78</v>
      </c>
      <c r="Q21" s="398">
        <v>-122</v>
      </c>
      <c r="R21" s="417">
        <v>-4.1700000000000001E-2</v>
      </c>
      <c r="S21" s="1178"/>
      <c r="T21" s="409"/>
      <c r="U21" s="344"/>
      <c r="V21" s="344"/>
      <c r="W21" s="344"/>
      <c r="X21" s="410"/>
      <c r="Y21" s="410"/>
      <c r="Z21" s="344"/>
      <c r="AA21" s="344"/>
      <c r="AB21" s="344"/>
      <c r="AC21" s="344"/>
      <c r="AD21" s="411"/>
      <c r="AE21" s="412" t="s">
        <v>49</v>
      </c>
    </row>
    <row r="22" spans="1:31" ht="24.75" customHeight="1" x14ac:dyDescent="0.25">
      <c r="A22" s="1085"/>
      <c r="B22" s="97" t="s">
        <v>58</v>
      </c>
      <c r="C22" s="442">
        <v>5207</v>
      </c>
      <c r="D22" s="443">
        <v>5325</v>
      </c>
      <c r="E22" s="399">
        <v>10532</v>
      </c>
      <c r="F22" s="444">
        <v>54</v>
      </c>
      <c r="G22" s="445">
        <v>31</v>
      </c>
      <c r="H22" s="446">
        <v>85</v>
      </c>
      <c r="I22" s="444">
        <v>43</v>
      </c>
      <c r="J22" s="445">
        <v>41</v>
      </c>
      <c r="K22" s="402">
        <v>84</v>
      </c>
      <c r="L22" s="447">
        <v>5569</v>
      </c>
      <c r="M22" s="443">
        <v>5760</v>
      </c>
      <c r="N22" s="415">
        <v>11329</v>
      </c>
      <c r="O22" s="416">
        <v>-362</v>
      </c>
      <c r="P22" s="398">
        <v>-435</v>
      </c>
      <c r="Q22" s="398">
        <v>-797</v>
      </c>
      <c r="R22" s="417">
        <v>-7.0400000000000004E-2</v>
      </c>
      <c r="S22" s="1178"/>
      <c r="T22" s="409"/>
      <c r="U22" s="344"/>
      <c r="V22" s="344"/>
      <c r="W22" s="344"/>
      <c r="X22" s="344"/>
      <c r="Y22" s="344"/>
      <c r="Z22" s="344"/>
      <c r="AA22" s="344"/>
      <c r="AB22" s="344"/>
      <c r="AC22" s="344"/>
      <c r="AD22" s="411"/>
      <c r="AE22" s="412" t="s">
        <v>49</v>
      </c>
    </row>
    <row r="23" spans="1:31" ht="24.75" customHeight="1" thickBot="1" x14ac:dyDescent="0.3">
      <c r="A23" s="1086"/>
      <c r="B23" s="95" t="s">
        <v>5</v>
      </c>
      <c r="C23" s="418">
        <v>21291</v>
      </c>
      <c r="D23" s="419">
        <v>21602</v>
      </c>
      <c r="E23" s="420">
        <v>42893</v>
      </c>
      <c r="F23" s="421">
        <v>227</v>
      </c>
      <c r="G23" s="422">
        <v>184</v>
      </c>
      <c r="H23" s="423">
        <v>411</v>
      </c>
      <c r="I23" s="424">
        <v>165</v>
      </c>
      <c r="J23" s="422">
        <v>170</v>
      </c>
      <c r="K23" s="423">
        <v>335</v>
      </c>
      <c r="L23" s="425">
        <v>22423</v>
      </c>
      <c r="M23" s="426">
        <v>23063</v>
      </c>
      <c r="N23" s="421">
        <v>45486</v>
      </c>
      <c r="O23" s="427">
        <v>-1132</v>
      </c>
      <c r="P23" s="419">
        <v>-1461</v>
      </c>
      <c r="Q23" s="419">
        <v>-2593</v>
      </c>
      <c r="R23" s="428">
        <v>-5.7000000000000002E-2</v>
      </c>
      <c r="S23" s="1178"/>
      <c r="T23" s="409"/>
      <c r="U23" s="344"/>
      <c r="V23" s="344"/>
      <c r="W23" s="344"/>
      <c r="X23" s="344"/>
      <c r="Y23" s="344"/>
      <c r="Z23" s="344"/>
      <c r="AA23" s="344"/>
      <c r="AB23" s="344"/>
      <c r="AC23" s="344"/>
      <c r="AD23" s="411"/>
      <c r="AE23" s="411"/>
    </row>
    <row r="24" spans="1:31" ht="24.75" customHeight="1" x14ac:dyDescent="0.25">
      <c r="A24" s="1084" t="s">
        <v>61</v>
      </c>
      <c r="B24" s="94" t="s">
        <v>16</v>
      </c>
      <c r="C24" s="397">
        <v>1690</v>
      </c>
      <c r="D24" s="398">
        <v>1719</v>
      </c>
      <c r="E24" s="399">
        <v>3409</v>
      </c>
      <c r="F24" s="400">
        <v>21</v>
      </c>
      <c r="G24" s="401">
        <v>22</v>
      </c>
      <c r="H24" s="402">
        <v>43</v>
      </c>
      <c r="I24" s="400">
        <v>13</v>
      </c>
      <c r="J24" s="401">
        <v>14</v>
      </c>
      <c r="K24" s="402">
        <v>27</v>
      </c>
      <c r="L24" s="429">
        <v>1784</v>
      </c>
      <c r="M24" s="398">
        <v>1881</v>
      </c>
      <c r="N24" s="415">
        <v>3665</v>
      </c>
      <c r="O24" s="416">
        <v>-94</v>
      </c>
      <c r="P24" s="398">
        <v>-162</v>
      </c>
      <c r="Q24" s="398">
        <v>-256</v>
      </c>
      <c r="R24" s="417">
        <v>-6.9800000000000001E-2</v>
      </c>
      <c r="S24" s="1178"/>
      <c r="T24" s="409"/>
      <c r="U24" s="344"/>
      <c r="V24" s="344"/>
      <c r="W24" s="344"/>
      <c r="X24" s="410"/>
      <c r="Y24" s="410"/>
      <c r="Z24" s="344"/>
      <c r="AA24" s="344"/>
      <c r="AB24" s="344"/>
      <c r="AC24" s="344"/>
      <c r="AD24" s="411"/>
      <c r="AE24" s="412" t="s">
        <v>48</v>
      </c>
    </row>
    <row r="25" spans="1:31" ht="24.75" customHeight="1" x14ac:dyDescent="0.25">
      <c r="A25" s="1085"/>
      <c r="B25" s="94" t="s">
        <v>17</v>
      </c>
      <c r="C25" s="397">
        <v>1206</v>
      </c>
      <c r="D25" s="398">
        <v>1342</v>
      </c>
      <c r="E25" s="399">
        <v>2548</v>
      </c>
      <c r="F25" s="400">
        <v>11</v>
      </c>
      <c r="G25" s="401">
        <v>14</v>
      </c>
      <c r="H25" s="402">
        <v>25</v>
      </c>
      <c r="I25" s="400">
        <v>16</v>
      </c>
      <c r="J25" s="401">
        <v>20</v>
      </c>
      <c r="K25" s="402">
        <v>36</v>
      </c>
      <c r="L25" s="429">
        <v>1274</v>
      </c>
      <c r="M25" s="398">
        <v>1407</v>
      </c>
      <c r="N25" s="415">
        <v>2681</v>
      </c>
      <c r="O25" s="416">
        <v>-68</v>
      </c>
      <c r="P25" s="398">
        <v>-65</v>
      </c>
      <c r="Q25" s="398">
        <v>-133</v>
      </c>
      <c r="R25" s="417">
        <v>-4.9599999999999998E-2</v>
      </c>
      <c r="S25" s="1178"/>
      <c r="T25" s="409"/>
      <c r="U25" s="344"/>
      <c r="V25" s="344"/>
      <c r="W25" s="344"/>
      <c r="X25" s="410"/>
      <c r="Y25" s="410"/>
      <c r="Z25" s="344"/>
      <c r="AA25" s="344"/>
      <c r="AB25" s="344"/>
      <c r="AC25" s="344"/>
      <c r="AD25" s="411"/>
      <c r="AE25" s="412" t="s">
        <v>48</v>
      </c>
    </row>
    <row r="26" spans="1:31" ht="24.75" customHeight="1" x14ac:dyDescent="0.25">
      <c r="A26" s="1085"/>
      <c r="B26" s="94" t="s">
        <v>18</v>
      </c>
      <c r="C26" s="397">
        <v>2687</v>
      </c>
      <c r="D26" s="398">
        <v>2706</v>
      </c>
      <c r="E26" s="399">
        <v>5393</v>
      </c>
      <c r="F26" s="400">
        <v>30</v>
      </c>
      <c r="G26" s="401">
        <v>23</v>
      </c>
      <c r="H26" s="402">
        <v>53</v>
      </c>
      <c r="I26" s="400">
        <v>32</v>
      </c>
      <c r="J26" s="401">
        <v>18</v>
      </c>
      <c r="K26" s="402">
        <v>50</v>
      </c>
      <c r="L26" s="429">
        <v>2810</v>
      </c>
      <c r="M26" s="398">
        <v>2855</v>
      </c>
      <c r="N26" s="415">
        <v>5665</v>
      </c>
      <c r="O26" s="416">
        <v>-123</v>
      </c>
      <c r="P26" s="398">
        <v>-149</v>
      </c>
      <c r="Q26" s="398">
        <v>-272</v>
      </c>
      <c r="R26" s="417">
        <v>-4.8000000000000001E-2</v>
      </c>
      <c r="S26" s="1178"/>
      <c r="T26" s="409"/>
      <c r="U26" s="344"/>
      <c r="V26" s="344"/>
      <c r="W26" s="344"/>
      <c r="X26" s="410"/>
      <c r="Y26" s="410"/>
      <c r="Z26" s="344"/>
      <c r="AA26" s="344"/>
      <c r="AB26" s="344"/>
      <c r="AC26" s="344"/>
      <c r="AD26" s="411"/>
      <c r="AE26" s="412" t="s">
        <v>48</v>
      </c>
    </row>
    <row r="27" spans="1:31" ht="24.75" customHeight="1" x14ac:dyDescent="0.25">
      <c r="A27" s="1085"/>
      <c r="B27" s="98" t="s">
        <v>54</v>
      </c>
      <c r="C27" s="397">
        <v>7143</v>
      </c>
      <c r="D27" s="398">
        <v>7484</v>
      </c>
      <c r="E27" s="399">
        <v>14627</v>
      </c>
      <c r="F27" s="400">
        <v>82</v>
      </c>
      <c r="G27" s="401">
        <v>56</v>
      </c>
      <c r="H27" s="402">
        <v>138</v>
      </c>
      <c r="I27" s="400">
        <v>71</v>
      </c>
      <c r="J27" s="401">
        <v>46</v>
      </c>
      <c r="K27" s="402">
        <v>117</v>
      </c>
      <c r="L27" s="429">
        <v>7574</v>
      </c>
      <c r="M27" s="398">
        <v>8076</v>
      </c>
      <c r="N27" s="415">
        <v>15650</v>
      </c>
      <c r="O27" s="416">
        <v>-431</v>
      </c>
      <c r="P27" s="398">
        <v>-592</v>
      </c>
      <c r="Q27" s="398">
        <v>-1023</v>
      </c>
      <c r="R27" s="417">
        <v>-6.54E-2</v>
      </c>
      <c r="S27" s="1178"/>
      <c r="T27" s="2"/>
      <c r="U27" s="344"/>
      <c r="V27" s="344"/>
      <c r="W27" s="344"/>
      <c r="X27" s="410"/>
      <c r="Y27" s="410"/>
      <c r="Z27" s="344"/>
      <c r="AA27" s="344"/>
      <c r="AB27" s="344"/>
      <c r="AC27" s="344"/>
      <c r="AD27" s="411"/>
      <c r="AE27" s="412" t="s">
        <v>48</v>
      </c>
    </row>
    <row r="28" spans="1:31" ht="24.75" customHeight="1" thickBot="1" x14ac:dyDescent="0.3">
      <c r="A28" s="1086"/>
      <c r="B28" s="95" t="s">
        <v>5</v>
      </c>
      <c r="C28" s="418">
        <v>12726</v>
      </c>
      <c r="D28" s="419">
        <v>13251</v>
      </c>
      <c r="E28" s="420">
        <v>25977</v>
      </c>
      <c r="F28" s="421">
        <v>144</v>
      </c>
      <c r="G28" s="422">
        <v>115</v>
      </c>
      <c r="H28" s="423">
        <v>259</v>
      </c>
      <c r="I28" s="424">
        <v>132</v>
      </c>
      <c r="J28" s="422">
        <v>98</v>
      </c>
      <c r="K28" s="423">
        <v>230</v>
      </c>
      <c r="L28" s="425">
        <v>13442</v>
      </c>
      <c r="M28" s="426">
        <v>14219</v>
      </c>
      <c r="N28" s="421">
        <v>27661</v>
      </c>
      <c r="O28" s="427">
        <v>-716</v>
      </c>
      <c r="P28" s="419">
        <v>-968</v>
      </c>
      <c r="Q28" s="419">
        <v>-1684</v>
      </c>
      <c r="R28" s="428">
        <v>-6.0900000000000003E-2</v>
      </c>
      <c r="S28" s="1178"/>
      <c r="T28" s="409"/>
      <c r="U28" s="344"/>
      <c r="V28" s="344"/>
      <c r="W28" s="344"/>
      <c r="X28" s="344"/>
      <c r="Y28" s="344"/>
      <c r="Z28" s="344"/>
      <c r="AA28" s="344"/>
      <c r="AB28" s="344"/>
      <c r="AC28" s="344"/>
      <c r="AD28" s="411"/>
      <c r="AE28" s="411"/>
    </row>
    <row r="29" spans="1:31" ht="24.75" customHeight="1" x14ac:dyDescent="0.25">
      <c r="A29" s="1084" t="s">
        <v>56</v>
      </c>
      <c r="B29" s="94" t="s">
        <v>19</v>
      </c>
      <c r="C29" s="397">
        <v>14534</v>
      </c>
      <c r="D29" s="398">
        <v>15023</v>
      </c>
      <c r="E29" s="399">
        <v>29557</v>
      </c>
      <c r="F29" s="400">
        <v>155</v>
      </c>
      <c r="G29" s="401">
        <v>153</v>
      </c>
      <c r="H29" s="402">
        <v>308</v>
      </c>
      <c r="I29" s="400">
        <v>151</v>
      </c>
      <c r="J29" s="401">
        <v>159</v>
      </c>
      <c r="K29" s="402">
        <v>310</v>
      </c>
      <c r="L29" s="429">
        <v>14862</v>
      </c>
      <c r="M29" s="398">
        <v>15362</v>
      </c>
      <c r="N29" s="415">
        <v>30224</v>
      </c>
      <c r="O29" s="416">
        <v>-328</v>
      </c>
      <c r="P29" s="398">
        <v>-339</v>
      </c>
      <c r="Q29" s="398">
        <v>-667</v>
      </c>
      <c r="R29" s="417">
        <v>-2.2100000000000002E-2</v>
      </c>
      <c r="S29" s="1178"/>
      <c r="T29" s="409"/>
      <c r="U29" s="344"/>
      <c r="V29" s="344"/>
      <c r="W29" s="344"/>
      <c r="X29" s="344"/>
      <c r="Y29" s="344"/>
      <c r="Z29" s="344"/>
      <c r="AA29" s="344"/>
      <c r="AB29" s="344"/>
      <c r="AC29" s="344"/>
      <c r="AD29" s="411"/>
      <c r="AE29" s="412" t="s">
        <v>51</v>
      </c>
    </row>
    <row r="30" spans="1:31" ht="24.75" customHeight="1" thickBot="1" x14ac:dyDescent="0.3">
      <c r="A30" s="1086"/>
      <c r="B30" s="95" t="s">
        <v>5</v>
      </c>
      <c r="C30" s="418">
        <v>14534</v>
      </c>
      <c r="D30" s="419">
        <v>15023</v>
      </c>
      <c r="E30" s="420">
        <v>29557</v>
      </c>
      <c r="F30" s="421">
        <v>155</v>
      </c>
      <c r="G30" s="422">
        <v>153</v>
      </c>
      <c r="H30" s="423">
        <v>308</v>
      </c>
      <c r="I30" s="424">
        <v>151</v>
      </c>
      <c r="J30" s="422">
        <v>159</v>
      </c>
      <c r="K30" s="423">
        <v>310</v>
      </c>
      <c r="L30" s="425">
        <v>14862</v>
      </c>
      <c r="M30" s="426">
        <v>15362</v>
      </c>
      <c r="N30" s="421">
        <v>30224</v>
      </c>
      <c r="O30" s="427">
        <v>-328</v>
      </c>
      <c r="P30" s="419">
        <v>-339</v>
      </c>
      <c r="Q30" s="419">
        <v>-667</v>
      </c>
      <c r="R30" s="428">
        <v>-2.2100000000000002E-2</v>
      </c>
      <c r="S30" s="1178"/>
      <c r="T30" s="409"/>
      <c r="U30" s="344"/>
      <c r="V30" s="344"/>
      <c r="W30" s="344"/>
      <c r="X30" s="344"/>
      <c r="Y30" s="344"/>
      <c r="Z30" s="344"/>
      <c r="AA30" s="344"/>
      <c r="AB30" s="344"/>
      <c r="AC30" s="344"/>
      <c r="AD30" s="411"/>
      <c r="AE30" s="411"/>
    </row>
    <row r="31" spans="1:31" ht="24.75" customHeight="1" x14ac:dyDescent="0.25">
      <c r="A31" s="1084" t="s">
        <v>62</v>
      </c>
      <c r="B31" s="96" t="s">
        <v>20</v>
      </c>
      <c r="C31" s="430">
        <v>5653</v>
      </c>
      <c r="D31" s="431">
        <v>5684</v>
      </c>
      <c r="E31" s="432">
        <v>11337</v>
      </c>
      <c r="F31" s="433">
        <v>50</v>
      </c>
      <c r="G31" s="434">
        <v>68</v>
      </c>
      <c r="H31" s="435">
        <v>118</v>
      </c>
      <c r="I31" s="433">
        <v>54</v>
      </c>
      <c r="J31" s="434">
        <v>60</v>
      </c>
      <c r="K31" s="436">
        <v>114</v>
      </c>
      <c r="L31" s="437">
        <v>5964</v>
      </c>
      <c r="M31" s="431">
        <v>5983</v>
      </c>
      <c r="N31" s="438">
        <v>11947</v>
      </c>
      <c r="O31" s="439">
        <v>-311</v>
      </c>
      <c r="P31" s="431">
        <v>-299</v>
      </c>
      <c r="Q31" s="431">
        <v>-610</v>
      </c>
      <c r="R31" s="440">
        <v>-5.11E-2</v>
      </c>
      <c r="S31" s="1178"/>
      <c r="T31" s="409"/>
      <c r="U31" s="344"/>
      <c r="V31" s="344"/>
      <c r="W31" s="344"/>
      <c r="X31" s="410"/>
      <c r="Y31" s="410"/>
      <c r="Z31" s="344"/>
      <c r="AA31" s="344"/>
      <c r="AB31" s="344"/>
      <c r="AC31" s="344"/>
      <c r="AD31" s="411"/>
      <c r="AE31" s="412" t="s">
        <v>52</v>
      </c>
    </row>
    <row r="32" spans="1:31" ht="24.75" customHeight="1" x14ac:dyDescent="0.25">
      <c r="A32" s="1085"/>
      <c r="B32" s="94" t="s">
        <v>21</v>
      </c>
      <c r="C32" s="397">
        <v>4471</v>
      </c>
      <c r="D32" s="398">
        <v>4504</v>
      </c>
      <c r="E32" s="399">
        <v>8975</v>
      </c>
      <c r="F32" s="441">
        <v>50</v>
      </c>
      <c r="G32" s="401">
        <v>41</v>
      </c>
      <c r="H32" s="402">
        <v>91</v>
      </c>
      <c r="I32" s="400">
        <v>54</v>
      </c>
      <c r="J32" s="401">
        <v>52</v>
      </c>
      <c r="K32" s="402">
        <v>106</v>
      </c>
      <c r="L32" s="429">
        <v>4593</v>
      </c>
      <c r="M32" s="398">
        <v>4588</v>
      </c>
      <c r="N32" s="415">
        <v>9181</v>
      </c>
      <c r="O32" s="416">
        <v>-122</v>
      </c>
      <c r="P32" s="398">
        <v>-84</v>
      </c>
      <c r="Q32" s="398">
        <v>-206</v>
      </c>
      <c r="R32" s="417">
        <v>-2.24E-2</v>
      </c>
      <c r="S32" s="1178"/>
      <c r="T32" s="409"/>
      <c r="U32" s="344"/>
      <c r="V32" s="344"/>
      <c r="W32" s="344"/>
      <c r="X32" s="410"/>
      <c r="Y32" s="410"/>
      <c r="Z32" s="344"/>
      <c r="AA32" s="344"/>
      <c r="AB32" s="344"/>
      <c r="AC32" s="344"/>
      <c r="AD32" s="411"/>
      <c r="AE32" s="412" t="s">
        <v>52</v>
      </c>
    </row>
    <row r="33" spans="1:31" ht="24.75" customHeight="1" x14ac:dyDescent="0.25">
      <c r="A33" s="1085"/>
      <c r="B33" s="94" t="s">
        <v>22</v>
      </c>
      <c r="C33" s="397">
        <v>4457</v>
      </c>
      <c r="D33" s="398">
        <v>4375</v>
      </c>
      <c r="E33" s="399">
        <v>8832</v>
      </c>
      <c r="F33" s="441">
        <v>50</v>
      </c>
      <c r="G33" s="401">
        <v>43</v>
      </c>
      <c r="H33" s="402">
        <v>93</v>
      </c>
      <c r="I33" s="400">
        <v>56</v>
      </c>
      <c r="J33" s="401">
        <v>39</v>
      </c>
      <c r="K33" s="402">
        <v>95</v>
      </c>
      <c r="L33" s="429">
        <v>4639</v>
      </c>
      <c r="M33" s="398">
        <v>4523</v>
      </c>
      <c r="N33" s="415">
        <v>9162</v>
      </c>
      <c r="O33" s="416">
        <v>-182</v>
      </c>
      <c r="P33" s="398">
        <v>-148</v>
      </c>
      <c r="Q33" s="398">
        <v>-330</v>
      </c>
      <c r="R33" s="417">
        <v>-3.5999999999999997E-2</v>
      </c>
      <c r="S33" s="1178"/>
      <c r="T33" s="409"/>
      <c r="U33" s="344"/>
      <c r="V33" s="344"/>
      <c r="W33" s="344"/>
      <c r="X33" s="410"/>
      <c r="Y33" s="410"/>
      <c r="Z33" s="344"/>
      <c r="AA33" s="344"/>
      <c r="AB33" s="344"/>
      <c r="AC33" s="344"/>
      <c r="AD33" s="411"/>
      <c r="AE33" s="412" t="s">
        <v>52</v>
      </c>
    </row>
    <row r="34" spans="1:31" ht="24.75" customHeight="1" x14ac:dyDescent="0.25">
      <c r="A34" s="1085"/>
      <c r="B34" s="94" t="s">
        <v>23</v>
      </c>
      <c r="C34" s="397">
        <v>14957</v>
      </c>
      <c r="D34" s="398">
        <v>13581</v>
      </c>
      <c r="E34" s="399">
        <v>28538</v>
      </c>
      <c r="F34" s="441">
        <v>162</v>
      </c>
      <c r="G34" s="401">
        <v>140</v>
      </c>
      <c r="H34" s="402">
        <v>302</v>
      </c>
      <c r="I34" s="400">
        <v>177</v>
      </c>
      <c r="J34" s="401">
        <v>149</v>
      </c>
      <c r="K34" s="402">
        <v>326</v>
      </c>
      <c r="L34" s="429">
        <v>15226</v>
      </c>
      <c r="M34" s="398">
        <v>13918</v>
      </c>
      <c r="N34" s="415">
        <v>29144</v>
      </c>
      <c r="O34" s="416">
        <v>-269</v>
      </c>
      <c r="P34" s="398">
        <v>-337</v>
      </c>
      <c r="Q34" s="398">
        <v>-606</v>
      </c>
      <c r="R34" s="417">
        <v>-2.0799999999999999E-2</v>
      </c>
      <c r="S34" s="1178"/>
      <c r="T34" s="409"/>
      <c r="U34" s="344"/>
      <c r="V34" s="344"/>
      <c r="W34" s="344"/>
      <c r="X34" s="410"/>
      <c r="Y34" s="410"/>
      <c r="Z34" s="344"/>
      <c r="AA34" s="344"/>
      <c r="AB34" s="344"/>
      <c r="AC34" s="344"/>
      <c r="AD34" s="411"/>
      <c r="AE34" s="412" t="s">
        <v>52</v>
      </c>
    </row>
    <row r="35" spans="1:31" ht="24.75" customHeight="1" x14ac:dyDescent="0.25">
      <c r="A35" s="1085"/>
      <c r="B35" s="94" t="s">
        <v>24</v>
      </c>
      <c r="C35" s="397">
        <v>10622</v>
      </c>
      <c r="D35" s="398">
        <v>10614</v>
      </c>
      <c r="E35" s="399">
        <v>21236</v>
      </c>
      <c r="F35" s="444">
        <v>129</v>
      </c>
      <c r="G35" s="445">
        <v>114</v>
      </c>
      <c r="H35" s="446">
        <v>243</v>
      </c>
      <c r="I35" s="444">
        <v>107</v>
      </c>
      <c r="J35" s="445">
        <v>98</v>
      </c>
      <c r="K35" s="402">
        <v>205</v>
      </c>
      <c r="L35" s="429">
        <v>10880</v>
      </c>
      <c r="M35" s="398">
        <v>10831</v>
      </c>
      <c r="N35" s="415">
        <v>21711</v>
      </c>
      <c r="O35" s="416">
        <v>-258</v>
      </c>
      <c r="P35" s="398">
        <v>-217</v>
      </c>
      <c r="Q35" s="398">
        <v>-475</v>
      </c>
      <c r="R35" s="417">
        <v>-2.1899999999999999E-2</v>
      </c>
      <c r="S35" s="1178"/>
      <c r="T35" s="409"/>
      <c r="U35" s="344"/>
      <c r="V35" s="344"/>
      <c r="W35" s="344"/>
      <c r="X35" s="410"/>
      <c r="Y35" s="410"/>
      <c r="Z35" s="344"/>
      <c r="AA35" s="344"/>
      <c r="AB35" s="344"/>
      <c r="AC35" s="344"/>
      <c r="AD35" s="411"/>
      <c r="AE35" s="412" t="s">
        <v>52</v>
      </c>
    </row>
    <row r="36" spans="1:31" ht="24.75" customHeight="1" thickBot="1" x14ac:dyDescent="0.3">
      <c r="A36" s="1086"/>
      <c r="B36" s="95" t="s">
        <v>5</v>
      </c>
      <c r="C36" s="442">
        <v>40160</v>
      </c>
      <c r="D36" s="443">
        <v>38758</v>
      </c>
      <c r="E36" s="448">
        <v>78918</v>
      </c>
      <c r="F36" s="449">
        <v>441</v>
      </c>
      <c r="G36" s="450">
        <v>406</v>
      </c>
      <c r="H36" s="451">
        <v>847</v>
      </c>
      <c r="I36" s="452">
        <v>448</v>
      </c>
      <c r="J36" s="450">
        <v>398</v>
      </c>
      <c r="K36" s="451">
        <v>846</v>
      </c>
      <c r="L36" s="453">
        <v>41302</v>
      </c>
      <c r="M36" s="454">
        <v>39843</v>
      </c>
      <c r="N36" s="449">
        <v>81145</v>
      </c>
      <c r="O36" s="427">
        <v>-1142</v>
      </c>
      <c r="P36" s="419">
        <v>-1085</v>
      </c>
      <c r="Q36" s="419">
        <v>-2227</v>
      </c>
      <c r="R36" s="428">
        <v>-2.7400000000000001E-2</v>
      </c>
      <c r="S36" s="1178"/>
      <c r="T36" s="409"/>
      <c r="W36" s="344"/>
      <c r="X36" s="344"/>
      <c r="Y36" s="344"/>
      <c r="Z36" s="344"/>
      <c r="AA36" s="344"/>
      <c r="AB36" s="344"/>
      <c r="AC36" s="344"/>
      <c r="AD36" s="411"/>
      <c r="AE36" s="411"/>
    </row>
    <row r="37" spans="1:31" ht="24.75" customHeight="1" thickBot="1" x14ac:dyDescent="0.3">
      <c r="A37" s="99"/>
      <c r="B37" s="100" t="s">
        <v>5</v>
      </c>
      <c r="C37" s="455">
        <v>113622</v>
      </c>
      <c r="D37" s="456">
        <v>113988</v>
      </c>
      <c r="E37" s="457">
        <v>227610</v>
      </c>
      <c r="F37" s="458">
        <v>1235</v>
      </c>
      <c r="G37" s="456">
        <v>1143</v>
      </c>
      <c r="H37" s="459">
        <v>2378</v>
      </c>
      <c r="I37" s="460">
        <v>1151</v>
      </c>
      <c r="J37" s="456">
        <v>1065</v>
      </c>
      <c r="K37" s="461">
        <v>2216</v>
      </c>
      <c r="L37" s="462">
        <v>117443</v>
      </c>
      <c r="M37" s="456">
        <v>118454</v>
      </c>
      <c r="N37" s="458">
        <v>235897</v>
      </c>
      <c r="O37" s="463">
        <v>-3821</v>
      </c>
      <c r="P37" s="464">
        <v>-4466</v>
      </c>
      <c r="Q37" s="465">
        <v>-8287</v>
      </c>
      <c r="R37" s="466">
        <v>-3.5099999999999999E-2</v>
      </c>
      <c r="S37" s="467"/>
      <c r="T37" s="409"/>
      <c r="W37" s="344"/>
      <c r="X37" s="344"/>
      <c r="Y37" s="344"/>
      <c r="Z37" s="344"/>
      <c r="AA37" s="344"/>
      <c r="AB37" s="344"/>
      <c r="AC37" s="344"/>
      <c r="AD37" s="411"/>
      <c r="AE37" s="411"/>
    </row>
    <row r="38" spans="1:31" ht="24.75" customHeight="1" x14ac:dyDescent="0.25">
      <c r="A38" s="101"/>
      <c r="B38" s="102" t="s">
        <v>25</v>
      </c>
      <c r="C38" s="468">
        <v>133150</v>
      </c>
      <c r="D38" s="469">
        <v>141667</v>
      </c>
      <c r="E38" s="470">
        <v>274817</v>
      </c>
      <c r="F38" s="471">
        <v>1561</v>
      </c>
      <c r="G38" s="472">
        <v>1549</v>
      </c>
      <c r="H38" s="473">
        <v>3110</v>
      </c>
      <c r="I38" s="471">
        <v>1499</v>
      </c>
      <c r="J38" s="472">
        <v>1351</v>
      </c>
      <c r="K38" s="474">
        <v>2850</v>
      </c>
      <c r="L38" s="475">
        <v>135173</v>
      </c>
      <c r="M38" s="476">
        <v>143589</v>
      </c>
      <c r="N38" s="477">
        <v>278762</v>
      </c>
      <c r="O38" s="439">
        <v>-2023</v>
      </c>
      <c r="P38" s="431">
        <v>-1922</v>
      </c>
      <c r="Q38" s="431">
        <v>-3945</v>
      </c>
      <c r="R38" s="440">
        <v>-1.4200000000000001E-2</v>
      </c>
      <c r="S38" s="467"/>
      <c r="T38" s="478"/>
      <c r="W38" s="344"/>
      <c r="X38" s="410"/>
      <c r="Y38" s="410"/>
      <c r="Z38" s="344"/>
      <c r="AA38" s="344"/>
      <c r="AB38" s="344"/>
      <c r="AC38" s="344"/>
      <c r="AD38" s="411"/>
      <c r="AE38" s="412" t="s">
        <v>48</v>
      </c>
    </row>
    <row r="39" spans="1:31" ht="24.75" customHeight="1" x14ac:dyDescent="0.25">
      <c r="A39" s="103"/>
      <c r="B39" s="104" t="s">
        <v>26</v>
      </c>
      <c r="C39" s="479">
        <v>150208</v>
      </c>
      <c r="D39" s="480">
        <v>157587</v>
      </c>
      <c r="E39" s="481">
        <v>307795</v>
      </c>
      <c r="F39" s="400">
        <v>1845</v>
      </c>
      <c r="G39" s="401">
        <v>1719</v>
      </c>
      <c r="H39" s="402">
        <v>3564</v>
      </c>
      <c r="I39" s="400">
        <v>1864</v>
      </c>
      <c r="J39" s="401">
        <v>1810</v>
      </c>
      <c r="K39" s="482">
        <v>3674</v>
      </c>
      <c r="L39" s="483">
        <v>151321</v>
      </c>
      <c r="M39" s="484">
        <v>158872</v>
      </c>
      <c r="N39" s="415">
        <v>310193</v>
      </c>
      <c r="O39" s="416">
        <v>-1113</v>
      </c>
      <c r="P39" s="398">
        <v>-1285</v>
      </c>
      <c r="Q39" s="398">
        <v>-2398</v>
      </c>
      <c r="R39" s="417">
        <v>-7.7000000000000002E-3</v>
      </c>
      <c r="S39" s="467"/>
      <c r="T39" s="478"/>
      <c r="W39" s="344"/>
      <c r="X39" s="344"/>
      <c r="Y39" s="344"/>
      <c r="Z39" s="344"/>
      <c r="AA39" s="344"/>
      <c r="AB39" s="344"/>
      <c r="AC39" s="344"/>
      <c r="AD39" s="411"/>
      <c r="AE39" s="412" t="s">
        <v>50</v>
      </c>
    </row>
    <row r="40" spans="1:31" ht="24.75" customHeight="1" x14ac:dyDescent="0.25">
      <c r="A40" s="103"/>
      <c r="B40" s="104" t="s">
        <v>27</v>
      </c>
      <c r="C40" s="479">
        <v>41938</v>
      </c>
      <c r="D40" s="480">
        <v>45640</v>
      </c>
      <c r="E40" s="481">
        <v>87578</v>
      </c>
      <c r="F40" s="400">
        <v>385</v>
      </c>
      <c r="G40" s="401">
        <v>423</v>
      </c>
      <c r="H40" s="402">
        <v>808</v>
      </c>
      <c r="I40" s="400">
        <v>394</v>
      </c>
      <c r="J40" s="401">
        <v>421</v>
      </c>
      <c r="K40" s="482">
        <v>815</v>
      </c>
      <c r="L40" s="483">
        <v>44136</v>
      </c>
      <c r="M40" s="484">
        <v>47993</v>
      </c>
      <c r="N40" s="415">
        <v>92129</v>
      </c>
      <c r="O40" s="416">
        <v>-2198</v>
      </c>
      <c r="P40" s="398">
        <v>-2353</v>
      </c>
      <c r="Q40" s="398">
        <v>-4551</v>
      </c>
      <c r="R40" s="417">
        <v>-4.9399999999999999E-2</v>
      </c>
      <c r="S40" s="467"/>
      <c r="T40" s="478"/>
      <c r="W40" s="344"/>
      <c r="X40" s="344"/>
      <c r="Y40" s="344"/>
      <c r="Z40" s="344"/>
      <c r="AA40" s="344"/>
      <c r="AB40" s="344"/>
      <c r="AC40" s="344"/>
      <c r="AD40" s="411"/>
      <c r="AE40" s="412" t="s">
        <v>51</v>
      </c>
    </row>
    <row r="41" spans="1:31" ht="24.75" customHeight="1" x14ac:dyDescent="0.25">
      <c r="A41" s="103"/>
      <c r="B41" s="104" t="s">
        <v>28</v>
      </c>
      <c r="C41" s="479">
        <v>83612</v>
      </c>
      <c r="D41" s="480">
        <v>83647</v>
      </c>
      <c r="E41" s="481">
        <v>167259</v>
      </c>
      <c r="F41" s="400">
        <v>1030</v>
      </c>
      <c r="G41" s="401">
        <v>1040</v>
      </c>
      <c r="H41" s="402">
        <v>2070</v>
      </c>
      <c r="I41" s="400">
        <v>1022</v>
      </c>
      <c r="J41" s="401">
        <v>943</v>
      </c>
      <c r="K41" s="482">
        <v>1965</v>
      </c>
      <c r="L41" s="483">
        <v>84222</v>
      </c>
      <c r="M41" s="484">
        <v>84337</v>
      </c>
      <c r="N41" s="415">
        <v>168559</v>
      </c>
      <c r="O41" s="416">
        <v>-610</v>
      </c>
      <c r="P41" s="398">
        <v>-690</v>
      </c>
      <c r="Q41" s="398">
        <v>-1300</v>
      </c>
      <c r="R41" s="417">
        <v>-7.7000000000000002E-3</v>
      </c>
      <c r="S41" s="467"/>
      <c r="T41" s="478"/>
      <c r="W41" s="344"/>
      <c r="X41" s="344"/>
      <c r="Y41" s="344"/>
      <c r="Z41" s="344"/>
      <c r="AA41" s="344"/>
      <c r="AB41" s="344"/>
      <c r="AC41" s="344"/>
      <c r="AD41" s="411"/>
      <c r="AE41" s="412" t="s">
        <v>51</v>
      </c>
    </row>
    <row r="42" spans="1:31" ht="24.75" customHeight="1" x14ac:dyDescent="0.25">
      <c r="A42" s="103"/>
      <c r="B42" s="104" t="s">
        <v>29</v>
      </c>
      <c r="C42" s="479">
        <v>89560</v>
      </c>
      <c r="D42" s="480">
        <v>86681</v>
      </c>
      <c r="E42" s="481">
        <v>176241</v>
      </c>
      <c r="F42" s="400">
        <v>1064</v>
      </c>
      <c r="G42" s="401">
        <v>1007</v>
      </c>
      <c r="H42" s="402">
        <v>2071</v>
      </c>
      <c r="I42" s="400">
        <v>1058</v>
      </c>
      <c r="J42" s="401">
        <v>1015</v>
      </c>
      <c r="K42" s="482">
        <v>2073</v>
      </c>
      <c r="L42" s="483">
        <v>90195</v>
      </c>
      <c r="M42" s="484">
        <v>87472</v>
      </c>
      <c r="N42" s="415">
        <v>177667</v>
      </c>
      <c r="O42" s="416">
        <v>-635</v>
      </c>
      <c r="P42" s="398">
        <v>-791</v>
      </c>
      <c r="Q42" s="398">
        <v>-1426</v>
      </c>
      <c r="R42" s="417">
        <v>-8.0000000000000002E-3</v>
      </c>
      <c r="S42" s="467"/>
      <c r="T42" s="478"/>
      <c r="W42" s="344"/>
      <c r="X42" s="344"/>
      <c r="Y42" s="344"/>
      <c r="Z42" s="344"/>
      <c r="AA42" s="344"/>
      <c r="AB42" s="344"/>
      <c r="AC42" s="344"/>
      <c r="AD42" s="411"/>
      <c r="AE42" s="412" t="s">
        <v>52</v>
      </c>
    </row>
    <row r="43" spans="1:31" ht="24.75" customHeight="1" x14ac:dyDescent="0.25">
      <c r="A43" s="1095" t="s">
        <v>63</v>
      </c>
      <c r="B43" s="104" t="s">
        <v>30</v>
      </c>
      <c r="C43" s="479">
        <v>18090</v>
      </c>
      <c r="D43" s="480">
        <v>19314</v>
      </c>
      <c r="E43" s="481">
        <v>37404</v>
      </c>
      <c r="F43" s="400">
        <v>234</v>
      </c>
      <c r="G43" s="401">
        <v>203</v>
      </c>
      <c r="H43" s="402">
        <v>437</v>
      </c>
      <c r="I43" s="400">
        <v>163</v>
      </c>
      <c r="J43" s="401">
        <v>192</v>
      </c>
      <c r="K43" s="482">
        <v>355</v>
      </c>
      <c r="L43" s="483">
        <v>19032</v>
      </c>
      <c r="M43" s="484">
        <v>20418</v>
      </c>
      <c r="N43" s="415">
        <v>39450</v>
      </c>
      <c r="O43" s="416">
        <v>-942</v>
      </c>
      <c r="P43" s="398">
        <v>-1104</v>
      </c>
      <c r="Q43" s="398">
        <v>-2046</v>
      </c>
      <c r="R43" s="417">
        <v>-5.1900000000000002E-2</v>
      </c>
      <c r="S43" s="1179"/>
      <c r="T43" s="478"/>
      <c r="U43" s="344"/>
      <c r="V43" s="344"/>
      <c r="W43" s="344"/>
      <c r="X43" s="344"/>
      <c r="Y43" s="344"/>
      <c r="Z43" s="344"/>
      <c r="AA43" s="344"/>
      <c r="AB43" s="344"/>
      <c r="AC43" s="344"/>
      <c r="AD43" s="411"/>
      <c r="AE43" s="412" t="s">
        <v>48</v>
      </c>
    </row>
    <row r="44" spans="1:31" ht="24.75" customHeight="1" x14ac:dyDescent="0.25">
      <c r="A44" s="1095"/>
      <c r="B44" s="105" t="s">
        <v>31</v>
      </c>
      <c r="C44" s="479">
        <v>30286</v>
      </c>
      <c r="D44" s="480">
        <v>30602</v>
      </c>
      <c r="E44" s="481">
        <v>60888</v>
      </c>
      <c r="F44" s="400">
        <v>329</v>
      </c>
      <c r="G44" s="401">
        <v>318</v>
      </c>
      <c r="H44" s="402">
        <v>647</v>
      </c>
      <c r="I44" s="400">
        <v>351</v>
      </c>
      <c r="J44" s="401">
        <v>324</v>
      </c>
      <c r="K44" s="482">
        <v>675</v>
      </c>
      <c r="L44" s="483">
        <v>31092</v>
      </c>
      <c r="M44" s="484">
        <v>31190</v>
      </c>
      <c r="N44" s="415">
        <v>62282</v>
      </c>
      <c r="O44" s="416">
        <v>-806</v>
      </c>
      <c r="P44" s="398">
        <v>-588</v>
      </c>
      <c r="Q44" s="398">
        <v>-1394</v>
      </c>
      <c r="R44" s="417">
        <v>-2.24E-2</v>
      </c>
      <c r="S44" s="1179"/>
      <c r="T44" s="478"/>
      <c r="U44" s="344"/>
      <c r="V44" s="344"/>
      <c r="W44" s="344"/>
      <c r="X44" s="344"/>
      <c r="Y44" s="344"/>
      <c r="Z44" s="344"/>
      <c r="AA44" s="344"/>
      <c r="AB44" s="344"/>
      <c r="AC44" s="344"/>
      <c r="AD44" s="411"/>
      <c r="AE44" s="412" t="s">
        <v>52</v>
      </c>
    </row>
    <row r="45" spans="1:31" ht="24.75" customHeight="1" x14ac:dyDescent="0.25">
      <c r="A45" s="103"/>
      <c r="B45" s="105" t="s">
        <v>32</v>
      </c>
      <c r="C45" s="479">
        <v>30284</v>
      </c>
      <c r="D45" s="480">
        <v>31736</v>
      </c>
      <c r="E45" s="481">
        <v>62020</v>
      </c>
      <c r="F45" s="400">
        <v>329</v>
      </c>
      <c r="G45" s="401">
        <v>299</v>
      </c>
      <c r="H45" s="402">
        <v>628</v>
      </c>
      <c r="I45" s="400">
        <v>307</v>
      </c>
      <c r="J45" s="401">
        <v>285</v>
      </c>
      <c r="K45" s="482">
        <v>592</v>
      </c>
      <c r="L45" s="483">
        <v>31425</v>
      </c>
      <c r="M45" s="484">
        <v>33004</v>
      </c>
      <c r="N45" s="415">
        <v>64429</v>
      </c>
      <c r="O45" s="416">
        <v>-1141</v>
      </c>
      <c r="P45" s="398">
        <v>-1268</v>
      </c>
      <c r="Q45" s="398">
        <v>-2409</v>
      </c>
      <c r="R45" s="417">
        <v>-3.7400000000000003E-2</v>
      </c>
      <c r="S45" s="467"/>
      <c r="T45" s="409"/>
      <c r="U45" s="344"/>
      <c r="V45" s="344"/>
      <c r="W45" s="344"/>
      <c r="X45" s="344"/>
      <c r="Y45" s="344"/>
      <c r="Z45" s="344"/>
      <c r="AA45" s="344"/>
      <c r="AB45" s="344"/>
      <c r="AC45" s="344"/>
      <c r="AD45" s="411"/>
      <c r="AE45" s="412" t="s">
        <v>49</v>
      </c>
    </row>
    <row r="46" spans="1:31" ht="24.75" customHeight="1" x14ac:dyDescent="0.25">
      <c r="A46" s="103"/>
      <c r="B46" s="105" t="s">
        <v>33</v>
      </c>
      <c r="C46" s="416">
        <v>25877</v>
      </c>
      <c r="D46" s="398">
        <v>27010</v>
      </c>
      <c r="E46" s="481">
        <v>52887</v>
      </c>
      <c r="F46" s="400">
        <v>306</v>
      </c>
      <c r="G46" s="401">
        <v>282</v>
      </c>
      <c r="H46" s="402">
        <v>588</v>
      </c>
      <c r="I46" s="400">
        <v>306</v>
      </c>
      <c r="J46" s="401">
        <v>274</v>
      </c>
      <c r="K46" s="482">
        <v>580</v>
      </c>
      <c r="L46" s="413">
        <v>26615</v>
      </c>
      <c r="M46" s="414">
        <v>27808</v>
      </c>
      <c r="N46" s="415">
        <v>54423</v>
      </c>
      <c r="O46" s="416">
        <v>-738</v>
      </c>
      <c r="P46" s="398">
        <v>-798</v>
      </c>
      <c r="Q46" s="398">
        <v>-1536</v>
      </c>
      <c r="R46" s="417">
        <v>-2.8199999999999999E-2</v>
      </c>
      <c r="S46" s="467"/>
      <c r="T46" s="409"/>
      <c r="U46" s="344"/>
      <c r="V46" s="344"/>
      <c r="W46" s="344"/>
      <c r="X46" s="344"/>
      <c r="Y46" s="344"/>
      <c r="Z46" s="344"/>
      <c r="AA46" s="344"/>
      <c r="AB46" s="344"/>
      <c r="AC46" s="344"/>
      <c r="AD46" s="411"/>
      <c r="AE46" s="412" t="s">
        <v>50</v>
      </c>
    </row>
    <row r="47" spans="1:31" ht="24.75" customHeight="1" x14ac:dyDescent="0.25">
      <c r="A47" s="103"/>
      <c r="B47" s="105" t="s">
        <v>34</v>
      </c>
      <c r="C47" s="416">
        <v>18928</v>
      </c>
      <c r="D47" s="398">
        <v>19385</v>
      </c>
      <c r="E47" s="481">
        <v>38313</v>
      </c>
      <c r="F47" s="400">
        <v>189</v>
      </c>
      <c r="G47" s="401">
        <v>209</v>
      </c>
      <c r="H47" s="402">
        <v>398</v>
      </c>
      <c r="I47" s="400">
        <v>221</v>
      </c>
      <c r="J47" s="401">
        <v>201</v>
      </c>
      <c r="K47" s="482">
        <v>422</v>
      </c>
      <c r="L47" s="413">
        <v>19683</v>
      </c>
      <c r="M47" s="414">
        <v>20259</v>
      </c>
      <c r="N47" s="415">
        <v>39942</v>
      </c>
      <c r="O47" s="416">
        <v>-755</v>
      </c>
      <c r="P47" s="398">
        <v>-874</v>
      </c>
      <c r="Q47" s="398">
        <v>-1629</v>
      </c>
      <c r="R47" s="417">
        <v>-4.0800000000000003E-2</v>
      </c>
      <c r="S47" s="467"/>
      <c r="T47" s="409"/>
      <c r="U47" s="344"/>
      <c r="V47" s="344"/>
      <c r="W47" s="344"/>
      <c r="X47" s="344"/>
      <c r="Y47" s="344"/>
      <c r="Z47" s="344"/>
      <c r="AA47" s="344"/>
      <c r="AB47" s="344"/>
      <c r="AC47" s="344"/>
      <c r="AD47" s="411"/>
      <c r="AE47" s="412" t="s">
        <v>49</v>
      </c>
    </row>
    <row r="48" spans="1:31" ht="24.75" customHeight="1" x14ac:dyDescent="0.25">
      <c r="A48" s="103"/>
      <c r="B48" s="106" t="s">
        <v>35</v>
      </c>
      <c r="C48" s="485">
        <v>22918</v>
      </c>
      <c r="D48" s="443">
        <v>23795</v>
      </c>
      <c r="E48" s="486">
        <v>46713</v>
      </c>
      <c r="F48" s="452">
        <v>249</v>
      </c>
      <c r="G48" s="450">
        <v>234</v>
      </c>
      <c r="H48" s="451">
        <v>483</v>
      </c>
      <c r="I48" s="452">
        <v>260</v>
      </c>
      <c r="J48" s="450">
        <v>199</v>
      </c>
      <c r="K48" s="487">
        <v>459</v>
      </c>
      <c r="L48" s="453">
        <v>23761</v>
      </c>
      <c r="M48" s="454">
        <v>24721</v>
      </c>
      <c r="N48" s="449">
        <v>48482</v>
      </c>
      <c r="O48" s="485">
        <v>-843</v>
      </c>
      <c r="P48" s="443">
        <v>-926</v>
      </c>
      <c r="Q48" s="443">
        <v>-1769</v>
      </c>
      <c r="R48" s="488">
        <v>-3.6499999999999998E-2</v>
      </c>
      <c r="S48" s="467"/>
      <c r="T48" s="409"/>
      <c r="U48" s="344"/>
      <c r="V48" s="344"/>
      <c r="W48" s="344"/>
      <c r="X48" s="344"/>
      <c r="Y48" s="344"/>
      <c r="Z48" s="344"/>
      <c r="AA48" s="344"/>
      <c r="AB48" s="344"/>
      <c r="AC48" s="344"/>
      <c r="AD48" s="411"/>
      <c r="AE48" s="412" t="s">
        <v>49</v>
      </c>
    </row>
    <row r="49" spans="1:31" ht="24.75" customHeight="1" thickBot="1" x14ac:dyDescent="0.3">
      <c r="A49" s="107"/>
      <c r="B49" s="95" t="s">
        <v>55</v>
      </c>
      <c r="C49" s="489">
        <v>20026</v>
      </c>
      <c r="D49" s="489">
        <v>20836</v>
      </c>
      <c r="E49" s="490">
        <v>40862</v>
      </c>
      <c r="F49" s="424">
        <v>249</v>
      </c>
      <c r="G49" s="422">
        <v>245</v>
      </c>
      <c r="H49" s="423">
        <v>494</v>
      </c>
      <c r="I49" s="424">
        <v>231</v>
      </c>
      <c r="J49" s="422">
        <v>232</v>
      </c>
      <c r="K49" s="491">
        <v>463</v>
      </c>
      <c r="L49" s="425">
        <v>20495</v>
      </c>
      <c r="M49" s="425">
        <v>21147</v>
      </c>
      <c r="N49" s="421">
        <v>41642</v>
      </c>
      <c r="O49" s="492">
        <v>-469</v>
      </c>
      <c r="P49" s="493">
        <v>-311</v>
      </c>
      <c r="Q49" s="493">
        <v>-780</v>
      </c>
      <c r="R49" s="494">
        <v>-1.8700000000000001E-2</v>
      </c>
      <c r="S49" s="467"/>
      <c r="T49" s="409"/>
      <c r="U49" s="344"/>
      <c r="V49" s="344"/>
      <c r="W49" s="344"/>
      <c r="X49" s="344"/>
      <c r="Y49" s="344"/>
      <c r="Z49" s="344"/>
      <c r="AA49" s="344"/>
      <c r="AB49" s="344"/>
      <c r="AC49" s="344"/>
      <c r="AD49" s="411"/>
      <c r="AE49" s="412" t="s">
        <v>51</v>
      </c>
    </row>
    <row r="50" spans="1:31" ht="24.75" customHeight="1" thickBot="1" x14ac:dyDescent="0.3">
      <c r="A50" s="108"/>
      <c r="B50" s="109" t="s">
        <v>36</v>
      </c>
      <c r="C50" s="495">
        <v>664877</v>
      </c>
      <c r="D50" s="496">
        <v>687900</v>
      </c>
      <c r="E50" s="497">
        <v>1352777</v>
      </c>
      <c r="F50" s="498">
        <v>7770</v>
      </c>
      <c r="G50" s="499">
        <v>7528</v>
      </c>
      <c r="H50" s="500">
        <v>15298</v>
      </c>
      <c r="I50" s="501">
        <v>7676</v>
      </c>
      <c r="J50" s="499">
        <v>7247</v>
      </c>
      <c r="K50" s="500">
        <v>14923</v>
      </c>
      <c r="L50" s="502">
        <v>677150</v>
      </c>
      <c r="M50" s="503">
        <v>700810</v>
      </c>
      <c r="N50" s="498">
        <v>1377960</v>
      </c>
      <c r="O50" s="504">
        <v>-12273</v>
      </c>
      <c r="P50" s="496">
        <v>-12910</v>
      </c>
      <c r="Q50" s="496">
        <v>-25183</v>
      </c>
      <c r="R50" s="505">
        <v>-1.83E-2</v>
      </c>
      <c r="S50" s="862"/>
      <c r="T50" s="396"/>
      <c r="U50" s="344"/>
      <c r="V50" s="344"/>
      <c r="W50" s="344"/>
      <c r="X50" s="344"/>
      <c r="Y50" s="344"/>
      <c r="Z50" s="344"/>
      <c r="AA50" s="344"/>
      <c r="AB50" s="344"/>
      <c r="AC50" s="344"/>
      <c r="AD50" s="411"/>
      <c r="AE50" s="411"/>
    </row>
    <row r="51" spans="1:31" ht="24.75" customHeight="1" thickTop="1" thickBot="1" x14ac:dyDescent="0.3">
      <c r="A51" s="110"/>
      <c r="B51" s="111" t="s">
        <v>37</v>
      </c>
      <c r="C51" s="506">
        <v>778499</v>
      </c>
      <c r="D51" s="507">
        <v>801888</v>
      </c>
      <c r="E51" s="508">
        <v>1580387</v>
      </c>
      <c r="F51" s="509">
        <v>9005</v>
      </c>
      <c r="G51" s="510">
        <v>8671</v>
      </c>
      <c r="H51" s="511">
        <v>17676</v>
      </c>
      <c r="I51" s="512">
        <v>8827</v>
      </c>
      <c r="J51" s="510">
        <v>8312</v>
      </c>
      <c r="K51" s="511">
        <v>17139</v>
      </c>
      <c r="L51" s="513">
        <v>794593</v>
      </c>
      <c r="M51" s="514">
        <v>819264</v>
      </c>
      <c r="N51" s="509">
        <v>1613857</v>
      </c>
      <c r="O51" s="515">
        <v>-16094</v>
      </c>
      <c r="P51" s="507">
        <v>-17376</v>
      </c>
      <c r="Q51" s="507">
        <v>-33470</v>
      </c>
      <c r="R51" s="516">
        <v>-2.07E-2</v>
      </c>
      <c r="S51" s="862"/>
      <c r="T51" s="396"/>
      <c r="U51" s="344"/>
      <c r="V51" s="344"/>
      <c r="W51" s="344"/>
      <c r="X51" s="344"/>
      <c r="Y51" s="344"/>
      <c r="Z51" s="344"/>
      <c r="AA51" s="344"/>
      <c r="AB51" s="344"/>
      <c r="AC51" s="344"/>
      <c r="AD51" s="411"/>
      <c r="AE51" s="411"/>
    </row>
    <row r="52" spans="1:31" ht="24.75" hidden="1" customHeight="1" thickTop="1" x14ac:dyDescent="0.25">
      <c r="A52" s="1096" t="s">
        <v>113</v>
      </c>
      <c r="B52" s="112" t="s">
        <v>38</v>
      </c>
      <c r="C52" s="517">
        <v>163966</v>
      </c>
      <c r="D52" s="518">
        <v>174232</v>
      </c>
      <c r="E52" s="519">
        <v>338198</v>
      </c>
      <c r="F52" s="520">
        <v>118331</v>
      </c>
      <c r="G52" s="521">
        <v>117621</v>
      </c>
      <c r="H52" s="522">
        <v>235952</v>
      </c>
      <c r="I52" s="520">
        <v>12</v>
      </c>
      <c r="J52" s="521">
        <v>0</v>
      </c>
      <c r="K52" s="522">
        <v>69</v>
      </c>
      <c r="L52" s="523">
        <v>183739</v>
      </c>
      <c r="M52" s="518">
        <v>194681</v>
      </c>
      <c r="N52" s="524">
        <v>378420</v>
      </c>
      <c r="O52" s="525">
        <v>-19773</v>
      </c>
      <c r="P52" s="526">
        <v>-20449</v>
      </c>
      <c r="Q52" s="526">
        <v>-40222</v>
      </c>
      <c r="R52" s="527">
        <v>-0.10630000000000001</v>
      </c>
      <c r="S52" s="467"/>
      <c r="T52" s="861"/>
      <c r="U52" s="344"/>
      <c r="V52" s="344"/>
      <c r="W52" s="344"/>
      <c r="X52" s="344"/>
      <c r="Y52" s="344"/>
      <c r="Z52" s="344"/>
      <c r="AA52" s="344"/>
      <c r="AB52" s="344"/>
      <c r="AC52" s="344"/>
      <c r="AD52" s="411"/>
      <c r="AE52" s="411"/>
    </row>
    <row r="53" spans="1:31" ht="24.75" hidden="1" customHeight="1" x14ac:dyDescent="0.25">
      <c r="A53" s="1173"/>
      <c r="B53" s="113" t="s">
        <v>40</v>
      </c>
      <c r="C53" s="397">
        <v>160110</v>
      </c>
      <c r="D53" s="400">
        <v>165146</v>
      </c>
      <c r="E53" s="528">
        <v>325256</v>
      </c>
      <c r="F53" s="441">
        <v>89560</v>
      </c>
      <c r="G53" s="401">
        <v>86681</v>
      </c>
      <c r="H53" s="446">
        <v>176241</v>
      </c>
      <c r="I53" s="400">
        <v>3</v>
      </c>
      <c r="J53" s="401">
        <v>0</v>
      </c>
      <c r="K53" s="446">
        <v>39</v>
      </c>
      <c r="L53" s="413">
        <v>164141</v>
      </c>
      <c r="M53" s="483">
        <v>169009</v>
      </c>
      <c r="N53" s="405">
        <v>333150</v>
      </c>
      <c r="O53" s="416">
        <v>-4031</v>
      </c>
      <c r="P53" s="429">
        <v>-3863</v>
      </c>
      <c r="Q53" s="398">
        <v>-7894</v>
      </c>
      <c r="R53" s="417">
        <v>-2.3699999999999999E-2</v>
      </c>
      <c r="S53" s="467"/>
      <c r="T53" s="861"/>
      <c r="U53" s="344"/>
      <c r="V53" s="344"/>
      <c r="W53" s="344"/>
      <c r="X53" s="344"/>
      <c r="Y53" s="344"/>
      <c r="Z53" s="344"/>
      <c r="AA53" s="344"/>
      <c r="AB53" s="344"/>
      <c r="AC53" s="344"/>
      <c r="AD53" s="411"/>
      <c r="AE53" s="411"/>
    </row>
    <row r="54" spans="1:31" ht="24.75" hidden="1" customHeight="1" x14ac:dyDescent="0.25">
      <c r="A54" s="1173"/>
      <c r="B54" s="113" t="s">
        <v>42</v>
      </c>
      <c r="C54" s="397">
        <v>160006</v>
      </c>
      <c r="D54" s="400">
        <v>156041</v>
      </c>
      <c r="E54" s="399">
        <v>316047</v>
      </c>
      <c r="F54" s="441">
        <v>265723</v>
      </c>
      <c r="G54" s="401">
        <v>278918</v>
      </c>
      <c r="H54" s="402">
        <v>544641</v>
      </c>
      <c r="I54" s="400">
        <v>0</v>
      </c>
      <c r="J54" s="401">
        <v>0</v>
      </c>
      <c r="K54" s="402">
        <v>148</v>
      </c>
      <c r="L54" s="413">
        <v>153934</v>
      </c>
      <c r="M54" s="483">
        <v>149837</v>
      </c>
      <c r="N54" s="415">
        <v>303771</v>
      </c>
      <c r="O54" s="416">
        <v>6072</v>
      </c>
      <c r="P54" s="429">
        <v>6204</v>
      </c>
      <c r="Q54" s="398">
        <v>12276</v>
      </c>
      <c r="R54" s="529">
        <v>4.0399999999999998E-2</v>
      </c>
      <c r="S54" s="467"/>
      <c r="T54" s="861"/>
      <c r="U54" s="344"/>
      <c r="V54" s="344"/>
      <c r="W54" s="344"/>
      <c r="X54" s="344"/>
      <c r="Y54" s="344"/>
      <c r="Z54" s="344"/>
      <c r="AA54" s="344"/>
      <c r="AB54" s="344"/>
      <c r="AC54" s="344"/>
      <c r="AD54" s="411"/>
      <c r="AE54" s="411"/>
    </row>
    <row r="55" spans="1:31" ht="24.75" hidden="1" customHeight="1" x14ac:dyDescent="0.25">
      <c r="A55" s="1173"/>
      <c r="B55" s="859" t="s">
        <v>44</v>
      </c>
      <c r="C55" s="397">
        <v>142510</v>
      </c>
      <c r="D55" s="400">
        <v>149491</v>
      </c>
      <c r="E55" s="448">
        <v>292001</v>
      </c>
      <c r="F55" s="441">
        <v>133150</v>
      </c>
      <c r="G55" s="401">
        <v>141667</v>
      </c>
      <c r="H55" s="451">
        <v>274817</v>
      </c>
      <c r="I55" s="400">
        <v>1</v>
      </c>
      <c r="J55" s="401">
        <v>0</v>
      </c>
      <c r="K55" s="451">
        <v>56</v>
      </c>
      <c r="L55" s="429">
        <v>144222</v>
      </c>
      <c r="M55" s="400">
        <v>151522</v>
      </c>
      <c r="N55" s="449">
        <v>295744</v>
      </c>
      <c r="O55" s="485">
        <v>-1712</v>
      </c>
      <c r="P55" s="443">
        <v>-2031</v>
      </c>
      <c r="Q55" s="443">
        <v>-3743</v>
      </c>
      <c r="R55" s="529">
        <v>-1.2699999999999999E-2</v>
      </c>
      <c r="S55" s="467"/>
      <c r="T55" s="861"/>
      <c r="U55" s="396"/>
      <c r="V55" s="396"/>
      <c r="W55" s="396"/>
      <c r="X55" s="396"/>
      <c r="Y55" s="396"/>
      <c r="Z55" s="396"/>
      <c r="AA55" s="344"/>
      <c r="AB55" s="344"/>
      <c r="AC55" s="344"/>
      <c r="AD55" s="411"/>
      <c r="AE55" s="411"/>
    </row>
    <row r="56" spans="1:31" ht="24.75" hidden="1" customHeight="1" thickBot="1" x14ac:dyDescent="0.3">
      <c r="A56" s="1174"/>
      <c r="B56" s="93" t="s">
        <v>45</v>
      </c>
      <c r="C56" s="418">
        <v>151907</v>
      </c>
      <c r="D56" s="424">
        <v>156978</v>
      </c>
      <c r="E56" s="420">
        <v>308885</v>
      </c>
      <c r="F56" s="530">
        <v>0</v>
      </c>
      <c r="G56" s="422">
        <v>0</v>
      </c>
      <c r="H56" s="423">
        <v>0</v>
      </c>
      <c r="I56" s="424">
        <v>0</v>
      </c>
      <c r="J56" s="422">
        <v>0</v>
      </c>
      <c r="K56" s="423">
        <v>0</v>
      </c>
      <c r="L56" s="425">
        <v>148557</v>
      </c>
      <c r="M56" s="531">
        <v>154215</v>
      </c>
      <c r="N56" s="421">
        <v>302772</v>
      </c>
      <c r="O56" s="492">
        <v>3350</v>
      </c>
      <c r="P56" s="493">
        <v>2763</v>
      </c>
      <c r="Q56" s="493">
        <v>6113</v>
      </c>
      <c r="R56" s="532">
        <v>2.0199999999999999E-2</v>
      </c>
      <c r="S56" s="467"/>
      <c r="T56" s="861"/>
      <c r="U56" s="344"/>
      <c r="V56" s="344"/>
      <c r="W56" s="396"/>
      <c r="X56" s="344"/>
      <c r="Y56" s="344"/>
      <c r="Z56" s="396"/>
      <c r="AA56" s="344"/>
      <c r="AB56" s="344"/>
      <c r="AC56" s="344"/>
      <c r="AD56" s="411"/>
      <c r="AE56" s="411"/>
    </row>
    <row r="57" spans="1:31" ht="17" thickTop="1" x14ac:dyDescent="0.25">
      <c r="A57" s="386" t="s">
        <v>169</v>
      </c>
      <c r="B57" s="1" t="s">
        <v>53</v>
      </c>
      <c r="C57" s="533"/>
      <c r="D57" s="533"/>
      <c r="E57" s="533"/>
      <c r="F57" s="533"/>
      <c r="G57" s="533"/>
      <c r="H57" s="533"/>
      <c r="I57" s="533"/>
      <c r="J57" s="533"/>
      <c r="K57" s="533"/>
      <c r="L57" s="534"/>
      <c r="M57" s="534"/>
      <c r="N57" s="396"/>
      <c r="O57" s="396"/>
      <c r="P57" s="396"/>
      <c r="Q57" s="396"/>
      <c r="R57" s="396"/>
      <c r="S57" s="535"/>
      <c r="T57" s="1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4"/>
    </row>
    <row r="58" spans="1:31" x14ac:dyDescent="0.25">
      <c r="A58" s="387" t="s">
        <v>170</v>
      </c>
      <c r="B58" s="1" t="s">
        <v>168</v>
      </c>
    </row>
    <row r="59" spans="1:31" x14ac:dyDescent="0.25">
      <c r="A59" s="658"/>
      <c r="B59" s="659"/>
    </row>
  </sheetData>
  <mergeCells count="38">
    <mergeCell ref="A2:G2"/>
    <mergeCell ref="H2:J2"/>
    <mergeCell ref="S13:S16"/>
    <mergeCell ref="A17:A23"/>
    <mergeCell ref="S17:S23"/>
    <mergeCell ref="A7:A9"/>
    <mergeCell ref="S7:S9"/>
    <mergeCell ref="A10:A12"/>
    <mergeCell ref="S10:S12"/>
    <mergeCell ref="R5:R6"/>
    <mergeCell ref="Q5:Q6"/>
    <mergeCell ref="P5:P6"/>
    <mergeCell ref="O5:O6"/>
    <mergeCell ref="N5:N6"/>
    <mergeCell ref="M5:M6"/>
    <mergeCell ref="L5:L6"/>
    <mergeCell ref="S24:S28"/>
    <mergeCell ref="A43:A44"/>
    <mergeCell ref="S43:S44"/>
    <mergeCell ref="A29:A30"/>
    <mergeCell ref="S29:S30"/>
    <mergeCell ref="A31:A36"/>
    <mergeCell ref="S31:S36"/>
    <mergeCell ref="A52:A56"/>
    <mergeCell ref="A24:A28"/>
    <mergeCell ref="A13:A16"/>
    <mergeCell ref="F5:H5"/>
    <mergeCell ref="I5:K5"/>
    <mergeCell ref="A4:B6"/>
    <mergeCell ref="E5:E6"/>
    <mergeCell ref="D5:D6"/>
    <mergeCell ref="C5:C6"/>
    <mergeCell ref="C4:K4"/>
    <mergeCell ref="X4:Z4"/>
    <mergeCell ref="AA4:AD4"/>
    <mergeCell ref="L4:N4"/>
    <mergeCell ref="O4:R4"/>
    <mergeCell ref="U4:W4"/>
  </mergeCells>
  <phoneticPr fontId="5"/>
  <printOptions horizontalCentered="1"/>
  <pageMargins left="0.39370078740157483" right="0.19685039370078741" top="0.59055118110236227" bottom="0.39370078740157483" header="0.51181102362204722" footer="0.19685039370078741"/>
  <pageSetup paperSize="9" scale="55" fitToHeight="0" orientation="portrait" r:id="rId1"/>
  <headerFooter alignWithMargins="0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153"/>
  <sheetViews>
    <sheetView view="pageBreakPreview" topLeftCell="A35" zoomScale="55" zoomScaleNormal="100" zoomScaleSheetLayoutView="55" workbookViewId="0">
      <selection activeCell="G29" sqref="G29"/>
    </sheetView>
  </sheetViews>
  <sheetFormatPr defaultColWidth="1.640625" defaultRowHeight="12" x14ac:dyDescent="0.25"/>
  <cols>
    <col min="1" max="1" width="12.5703125" style="25" customWidth="1"/>
    <col min="2" max="2" width="4.640625" style="25" customWidth="1"/>
    <col min="3" max="4" width="9.0703125" style="25" customWidth="1"/>
    <col min="5" max="5" width="10.140625" style="25" customWidth="1"/>
    <col min="6" max="7" width="9.0703125" style="25" customWidth="1"/>
    <col min="8" max="8" width="10.85546875" style="25" customWidth="1"/>
    <col min="9" max="10" width="8.640625" style="25" customWidth="1"/>
    <col min="11" max="11" width="10.640625" style="25" bestFit="1" customWidth="1"/>
    <col min="12" max="12" width="8.5703125" style="25" customWidth="1"/>
    <col min="13" max="16384" width="1.640625" style="25"/>
  </cols>
  <sheetData>
    <row r="1" spans="1:19" ht="23.5" x14ac:dyDescent="0.25">
      <c r="I1" s="135"/>
      <c r="J1" s="135"/>
      <c r="L1" s="136" t="s">
        <v>114</v>
      </c>
    </row>
    <row r="2" spans="1:19" ht="16.5" x14ac:dyDescent="0.25">
      <c r="A2" s="1180" t="s">
        <v>166</v>
      </c>
      <c r="B2" s="1180"/>
      <c r="C2" s="1180"/>
      <c r="D2" s="1180"/>
      <c r="E2" s="1180"/>
      <c r="F2" s="1180"/>
      <c r="G2" s="1181">
        <v>45840</v>
      </c>
      <c r="H2" s="1181"/>
      <c r="I2" s="24" t="s">
        <v>144</v>
      </c>
      <c r="K2" s="24"/>
    </row>
    <row r="3" spans="1:19" ht="20.149999999999999" customHeight="1" x14ac:dyDescent="0.25">
      <c r="B3" s="24"/>
      <c r="C3" s="24"/>
      <c r="D3" s="24"/>
      <c r="E3" s="24"/>
      <c r="F3" s="24"/>
      <c r="G3" s="31"/>
      <c r="H3" s="31"/>
      <c r="I3" s="24"/>
      <c r="J3" s="24"/>
      <c r="M3" s="536"/>
      <c r="N3" s="536"/>
      <c r="O3" s="536"/>
      <c r="P3" s="536"/>
      <c r="Q3" s="536"/>
      <c r="R3" s="536"/>
      <c r="S3" s="536"/>
    </row>
    <row r="4" spans="1:19" ht="26.15" customHeight="1" x14ac:dyDescent="0.25">
      <c r="A4" s="1067" t="s">
        <v>64</v>
      </c>
      <c r="B4" s="1203" t="s">
        <v>167</v>
      </c>
      <c r="C4" s="1194">
        <v>45840</v>
      </c>
      <c r="D4" s="1195"/>
      <c r="E4" s="1196"/>
      <c r="F4" s="1197" t="s">
        <v>299</v>
      </c>
      <c r="G4" s="1114"/>
      <c r="H4" s="1115"/>
      <c r="I4" s="1191" t="s">
        <v>121</v>
      </c>
      <c r="J4" s="1192"/>
      <c r="K4" s="1192"/>
      <c r="L4" s="1193"/>
    </row>
    <row r="5" spans="1:19" ht="15" customHeight="1" x14ac:dyDescent="0.25">
      <c r="A5" s="1068"/>
      <c r="B5" s="1204"/>
      <c r="C5" s="118" t="s">
        <v>66</v>
      </c>
      <c r="D5" s="119" t="s">
        <v>67</v>
      </c>
      <c r="E5" s="120" t="s">
        <v>68</v>
      </c>
      <c r="F5" s="121" t="s">
        <v>66</v>
      </c>
      <c r="G5" s="119" t="s">
        <v>67</v>
      </c>
      <c r="H5" s="122" t="s">
        <v>68</v>
      </c>
      <c r="I5" s="117" t="s">
        <v>1</v>
      </c>
      <c r="J5" s="117" t="s">
        <v>2</v>
      </c>
      <c r="K5" s="117" t="s">
        <v>3</v>
      </c>
      <c r="L5" s="117" t="s">
        <v>4</v>
      </c>
    </row>
    <row r="6" spans="1:19" ht="25.5" customHeight="1" x14ac:dyDescent="0.25">
      <c r="A6" s="345" t="s">
        <v>69</v>
      </c>
      <c r="B6" s="1198" t="s">
        <v>157</v>
      </c>
      <c r="C6" s="72">
        <v>133150</v>
      </c>
      <c r="D6" s="73">
        <v>141667</v>
      </c>
      <c r="E6" s="74">
        <v>274817</v>
      </c>
      <c r="F6" s="75">
        <v>135173</v>
      </c>
      <c r="G6" s="73">
        <v>143589</v>
      </c>
      <c r="H6" s="76">
        <v>278762</v>
      </c>
      <c r="I6" s="537">
        <v>-2023</v>
      </c>
      <c r="J6" s="538">
        <v>-1922</v>
      </c>
      <c r="K6" s="538">
        <v>-3945</v>
      </c>
      <c r="L6" s="539">
        <v>-1.4200000000000001E-2</v>
      </c>
    </row>
    <row r="7" spans="1:19" ht="25.5" customHeight="1" x14ac:dyDescent="0.25">
      <c r="A7" s="542" t="s">
        <v>70</v>
      </c>
      <c r="B7" s="1199"/>
      <c r="C7" s="72">
        <v>18090</v>
      </c>
      <c r="D7" s="73">
        <v>19314</v>
      </c>
      <c r="E7" s="74">
        <v>37404</v>
      </c>
      <c r="F7" s="75">
        <v>19032</v>
      </c>
      <c r="G7" s="73">
        <v>20418</v>
      </c>
      <c r="H7" s="76">
        <v>39450</v>
      </c>
      <c r="I7" s="540">
        <v>-942</v>
      </c>
      <c r="J7" s="540">
        <v>-1104</v>
      </c>
      <c r="K7" s="540">
        <v>-2046</v>
      </c>
      <c r="L7" s="541">
        <v>-5.1900000000000002E-2</v>
      </c>
    </row>
    <row r="8" spans="1:19" ht="25.5" customHeight="1" x14ac:dyDescent="0.25">
      <c r="A8" s="345" t="s">
        <v>74</v>
      </c>
      <c r="B8" s="1199"/>
      <c r="C8" s="72">
        <v>1690</v>
      </c>
      <c r="D8" s="73">
        <v>1719</v>
      </c>
      <c r="E8" s="74">
        <v>3409</v>
      </c>
      <c r="F8" s="75">
        <v>1784</v>
      </c>
      <c r="G8" s="73">
        <v>1881</v>
      </c>
      <c r="H8" s="76">
        <v>3665</v>
      </c>
      <c r="I8" s="540">
        <v>-94</v>
      </c>
      <c r="J8" s="540">
        <v>-162</v>
      </c>
      <c r="K8" s="540">
        <v>-256</v>
      </c>
      <c r="L8" s="541">
        <v>-6.9800000000000001E-2</v>
      </c>
    </row>
    <row r="9" spans="1:19" ht="25.5" customHeight="1" x14ac:dyDescent="0.25">
      <c r="A9" s="345" t="s">
        <v>75</v>
      </c>
      <c r="B9" s="1199"/>
      <c r="C9" s="72">
        <v>1206</v>
      </c>
      <c r="D9" s="73">
        <v>1342</v>
      </c>
      <c r="E9" s="74">
        <v>2548</v>
      </c>
      <c r="F9" s="75">
        <v>1274</v>
      </c>
      <c r="G9" s="73">
        <v>1407</v>
      </c>
      <c r="H9" s="76">
        <v>2681</v>
      </c>
      <c r="I9" s="540">
        <v>-68</v>
      </c>
      <c r="J9" s="540">
        <v>-65</v>
      </c>
      <c r="K9" s="540">
        <v>-133</v>
      </c>
      <c r="L9" s="541">
        <v>-4.9599999999999998E-2</v>
      </c>
    </row>
    <row r="10" spans="1:19" ht="25.5" customHeight="1" x14ac:dyDescent="0.25">
      <c r="A10" s="345" t="s">
        <v>76</v>
      </c>
      <c r="B10" s="1199"/>
      <c r="C10" s="72">
        <v>2687</v>
      </c>
      <c r="D10" s="73">
        <v>2706</v>
      </c>
      <c r="E10" s="74">
        <v>5393</v>
      </c>
      <c r="F10" s="75">
        <v>2810</v>
      </c>
      <c r="G10" s="73">
        <v>2855</v>
      </c>
      <c r="H10" s="76">
        <v>5665</v>
      </c>
      <c r="I10" s="540">
        <v>-123</v>
      </c>
      <c r="J10" s="540">
        <v>-149</v>
      </c>
      <c r="K10" s="540">
        <v>-272</v>
      </c>
      <c r="L10" s="541">
        <v>-4.8000000000000001E-2</v>
      </c>
    </row>
    <row r="11" spans="1:19" ht="25.5" customHeight="1" thickBot="1" x14ac:dyDescent="0.3">
      <c r="A11" s="543" t="s">
        <v>77</v>
      </c>
      <c r="B11" s="1200"/>
      <c r="C11" s="78">
        <v>7143</v>
      </c>
      <c r="D11" s="79">
        <v>7484</v>
      </c>
      <c r="E11" s="80">
        <v>14627</v>
      </c>
      <c r="F11" s="75">
        <v>7574</v>
      </c>
      <c r="G11" s="73">
        <v>8076</v>
      </c>
      <c r="H11" s="76">
        <v>15650</v>
      </c>
      <c r="I11" s="544">
        <v>-431</v>
      </c>
      <c r="J11" s="544">
        <v>-592</v>
      </c>
      <c r="K11" s="544">
        <v>-1023</v>
      </c>
      <c r="L11" s="545">
        <v>-6.54E-2</v>
      </c>
    </row>
    <row r="12" spans="1:19" ht="25.5" customHeight="1" thickBot="1" x14ac:dyDescent="0.3">
      <c r="A12" s="1087" t="s">
        <v>156</v>
      </c>
      <c r="B12" s="1202"/>
      <c r="C12" s="83">
        <v>163966</v>
      </c>
      <c r="D12" s="84">
        <v>174232</v>
      </c>
      <c r="E12" s="85">
        <v>338198</v>
      </c>
      <c r="F12" s="83">
        <v>167647</v>
      </c>
      <c r="G12" s="84">
        <v>178226</v>
      </c>
      <c r="H12" s="85">
        <v>345873</v>
      </c>
      <c r="I12" s="546">
        <v>-3681</v>
      </c>
      <c r="J12" s="546">
        <v>-3994</v>
      </c>
      <c r="K12" s="546">
        <v>-7675</v>
      </c>
      <c r="L12" s="547">
        <v>-2.2200000000000001E-2</v>
      </c>
    </row>
    <row r="13" spans="1:19" ht="25.5" customHeight="1" x14ac:dyDescent="0.25">
      <c r="A13" s="548" t="s">
        <v>176</v>
      </c>
      <c r="B13" s="1201" t="s">
        <v>158</v>
      </c>
      <c r="C13" s="87">
        <v>41938</v>
      </c>
      <c r="D13" s="88">
        <v>45640</v>
      </c>
      <c r="E13" s="89">
        <v>87578</v>
      </c>
      <c r="F13" s="75">
        <v>44136</v>
      </c>
      <c r="G13" s="88">
        <v>47993</v>
      </c>
      <c r="H13" s="91">
        <v>92129</v>
      </c>
      <c r="I13" s="549">
        <v>-2198</v>
      </c>
      <c r="J13" s="549">
        <v>-2353</v>
      </c>
      <c r="K13" s="549">
        <v>-4551</v>
      </c>
      <c r="L13" s="550">
        <v>-4.9399999999999999E-2</v>
      </c>
    </row>
    <row r="14" spans="1:19" ht="25.5" customHeight="1" x14ac:dyDescent="0.25">
      <c r="A14" s="542" t="s">
        <v>79</v>
      </c>
      <c r="B14" s="1199"/>
      <c r="C14" s="72">
        <v>83612</v>
      </c>
      <c r="D14" s="73">
        <v>83647</v>
      </c>
      <c r="E14" s="74">
        <v>167259</v>
      </c>
      <c r="F14" s="75">
        <v>84222</v>
      </c>
      <c r="G14" s="73">
        <v>84337</v>
      </c>
      <c r="H14" s="77">
        <v>168559</v>
      </c>
      <c r="I14" s="540">
        <v>-610</v>
      </c>
      <c r="J14" s="540">
        <v>-690</v>
      </c>
      <c r="K14" s="540">
        <v>-1300</v>
      </c>
      <c r="L14" s="541">
        <v>-7.7000000000000002E-3</v>
      </c>
    </row>
    <row r="15" spans="1:19" ht="25.5" customHeight="1" x14ac:dyDescent="0.25">
      <c r="A15" s="345" t="s">
        <v>177</v>
      </c>
      <c r="B15" s="1199"/>
      <c r="C15" s="72">
        <v>20026</v>
      </c>
      <c r="D15" s="73">
        <v>20836</v>
      </c>
      <c r="E15" s="74">
        <v>40862</v>
      </c>
      <c r="F15" s="75">
        <v>20495</v>
      </c>
      <c r="G15" s="73">
        <v>21147</v>
      </c>
      <c r="H15" s="77">
        <v>41642</v>
      </c>
      <c r="I15" s="540">
        <v>-469</v>
      </c>
      <c r="J15" s="540">
        <v>-311</v>
      </c>
      <c r="K15" s="540">
        <v>-780</v>
      </c>
      <c r="L15" s="541">
        <v>-1.8700000000000001E-2</v>
      </c>
    </row>
    <row r="16" spans="1:19" ht="25.5" customHeight="1" thickBot="1" x14ac:dyDescent="0.3">
      <c r="A16" s="543" t="s">
        <v>82</v>
      </c>
      <c r="B16" s="1200"/>
      <c r="C16" s="78">
        <v>14534</v>
      </c>
      <c r="D16" s="79">
        <v>15023</v>
      </c>
      <c r="E16" s="80">
        <v>29557</v>
      </c>
      <c r="F16" s="81">
        <v>14862</v>
      </c>
      <c r="G16" s="79">
        <v>15362</v>
      </c>
      <c r="H16" s="82">
        <v>30224</v>
      </c>
      <c r="I16" s="544">
        <v>-328</v>
      </c>
      <c r="J16" s="544">
        <v>-339</v>
      </c>
      <c r="K16" s="544">
        <v>-667</v>
      </c>
      <c r="L16" s="545">
        <v>-2.2100000000000002E-2</v>
      </c>
    </row>
    <row r="17" spans="1:12" ht="25.5" customHeight="1" thickBot="1" x14ac:dyDescent="0.3">
      <c r="A17" s="1087" t="s">
        <v>160</v>
      </c>
      <c r="B17" s="1202"/>
      <c r="C17" s="83">
        <v>160110</v>
      </c>
      <c r="D17" s="84">
        <v>165146</v>
      </c>
      <c r="E17" s="85">
        <v>325256</v>
      </c>
      <c r="F17" s="83">
        <v>163715</v>
      </c>
      <c r="G17" s="84">
        <v>168839</v>
      </c>
      <c r="H17" s="85">
        <v>332554</v>
      </c>
      <c r="I17" s="546">
        <v>-3605</v>
      </c>
      <c r="J17" s="546">
        <v>-3693</v>
      </c>
      <c r="K17" s="546">
        <v>-7298</v>
      </c>
      <c r="L17" s="547">
        <v>-2.1899999999999999E-2</v>
      </c>
    </row>
    <row r="18" spans="1:12" ht="25.5" customHeight="1" x14ac:dyDescent="0.25">
      <c r="A18" s="551" t="s">
        <v>178</v>
      </c>
      <c r="B18" s="1201" t="s">
        <v>159</v>
      </c>
      <c r="C18" s="87">
        <v>89560</v>
      </c>
      <c r="D18" s="88">
        <v>86681</v>
      </c>
      <c r="E18" s="89">
        <v>176241</v>
      </c>
      <c r="F18" s="90">
        <v>90195</v>
      </c>
      <c r="G18" s="88">
        <v>87472</v>
      </c>
      <c r="H18" s="91">
        <v>177667</v>
      </c>
      <c r="I18" s="549">
        <v>-635</v>
      </c>
      <c r="J18" s="549">
        <v>-791</v>
      </c>
      <c r="K18" s="549">
        <v>-1426</v>
      </c>
      <c r="L18" s="550">
        <v>-8.0000000000000002E-3</v>
      </c>
    </row>
    <row r="19" spans="1:12" ht="25.5" customHeight="1" x14ac:dyDescent="0.25">
      <c r="A19" s="542" t="s">
        <v>84</v>
      </c>
      <c r="B19" s="1199"/>
      <c r="C19" s="72">
        <v>30286</v>
      </c>
      <c r="D19" s="73">
        <v>30602</v>
      </c>
      <c r="E19" s="74">
        <v>60888</v>
      </c>
      <c r="F19" s="75">
        <v>31092</v>
      </c>
      <c r="G19" s="73">
        <v>31190</v>
      </c>
      <c r="H19" s="77">
        <v>62282</v>
      </c>
      <c r="I19" s="540">
        <v>-806</v>
      </c>
      <c r="J19" s="540">
        <v>-588</v>
      </c>
      <c r="K19" s="540">
        <v>-1394</v>
      </c>
      <c r="L19" s="541">
        <v>-2.24E-2</v>
      </c>
    </row>
    <row r="20" spans="1:12" ht="25.5" customHeight="1" x14ac:dyDescent="0.25">
      <c r="A20" s="345" t="s">
        <v>85</v>
      </c>
      <c r="B20" s="1199"/>
      <c r="C20" s="72">
        <v>5653</v>
      </c>
      <c r="D20" s="73">
        <v>5684</v>
      </c>
      <c r="E20" s="74">
        <v>11337</v>
      </c>
      <c r="F20" s="75">
        <v>5964</v>
      </c>
      <c r="G20" s="73">
        <v>5983</v>
      </c>
      <c r="H20" s="77">
        <v>11947</v>
      </c>
      <c r="I20" s="540">
        <v>-311</v>
      </c>
      <c r="J20" s="540">
        <v>-299</v>
      </c>
      <c r="K20" s="540">
        <v>-610</v>
      </c>
      <c r="L20" s="541">
        <v>-5.11E-2</v>
      </c>
    </row>
    <row r="21" spans="1:12" ht="25.5" customHeight="1" x14ac:dyDescent="0.25">
      <c r="A21" s="345" t="s">
        <v>86</v>
      </c>
      <c r="B21" s="1199"/>
      <c r="C21" s="72">
        <v>4471</v>
      </c>
      <c r="D21" s="73">
        <v>4504</v>
      </c>
      <c r="E21" s="74">
        <v>8975</v>
      </c>
      <c r="F21" s="75">
        <v>4593</v>
      </c>
      <c r="G21" s="73">
        <v>4588</v>
      </c>
      <c r="H21" s="77">
        <v>9181</v>
      </c>
      <c r="I21" s="540">
        <v>-122</v>
      </c>
      <c r="J21" s="540">
        <v>-84</v>
      </c>
      <c r="K21" s="540">
        <v>-206</v>
      </c>
      <c r="L21" s="541">
        <v>-2.24E-2</v>
      </c>
    </row>
    <row r="22" spans="1:12" ht="25.5" customHeight="1" x14ac:dyDescent="0.25">
      <c r="A22" s="345" t="s">
        <v>87</v>
      </c>
      <c r="B22" s="1199"/>
      <c r="C22" s="72">
        <v>4457</v>
      </c>
      <c r="D22" s="73">
        <v>4375</v>
      </c>
      <c r="E22" s="74">
        <v>8832</v>
      </c>
      <c r="F22" s="75">
        <v>4639</v>
      </c>
      <c r="G22" s="73">
        <v>4523</v>
      </c>
      <c r="H22" s="77">
        <v>9162</v>
      </c>
      <c r="I22" s="540">
        <v>-182</v>
      </c>
      <c r="J22" s="540">
        <v>-148</v>
      </c>
      <c r="K22" s="540">
        <v>-330</v>
      </c>
      <c r="L22" s="541">
        <v>-3.5999999999999997E-2</v>
      </c>
    </row>
    <row r="23" spans="1:12" ht="25.5" customHeight="1" x14ac:dyDescent="0.25">
      <c r="A23" s="345" t="s">
        <v>88</v>
      </c>
      <c r="B23" s="1199"/>
      <c r="C23" s="72">
        <v>14957</v>
      </c>
      <c r="D23" s="73">
        <v>13581</v>
      </c>
      <c r="E23" s="74">
        <v>28538</v>
      </c>
      <c r="F23" s="75">
        <v>15226</v>
      </c>
      <c r="G23" s="73">
        <v>13918</v>
      </c>
      <c r="H23" s="77">
        <v>29144</v>
      </c>
      <c r="I23" s="540">
        <v>-269</v>
      </c>
      <c r="J23" s="540">
        <v>-337</v>
      </c>
      <c r="K23" s="540">
        <v>-606</v>
      </c>
      <c r="L23" s="541">
        <v>-2.0799999999999999E-2</v>
      </c>
    </row>
    <row r="24" spans="1:12" ht="25.5" customHeight="1" thickBot="1" x14ac:dyDescent="0.3">
      <c r="A24" s="543" t="s">
        <v>89</v>
      </c>
      <c r="B24" s="1200"/>
      <c r="C24" s="78">
        <v>10622</v>
      </c>
      <c r="D24" s="79">
        <v>10614</v>
      </c>
      <c r="E24" s="80">
        <v>21236</v>
      </c>
      <c r="F24" s="81">
        <v>10880</v>
      </c>
      <c r="G24" s="79">
        <v>10831</v>
      </c>
      <c r="H24" s="82">
        <v>21711</v>
      </c>
      <c r="I24" s="544">
        <v>-258</v>
      </c>
      <c r="J24" s="544">
        <v>-217</v>
      </c>
      <c r="K24" s="544">
        <v>-475</v>
      </c>
      <c r="L24" s="545">
        <v>-2.1899999999999999E-2</v>
      </c>
    </row>
    <row r="25" spans="1:12" ht="25.5" customHeight="1" thickBot="1" x14ac:dyDescent="0.3">
      <c r="A25" s="1087" t="s">
        <v>161</v>
      </c>
      <c r="B25" s="1202"/>
      <c r="C25" s="83">
        <v>160006</v>
      </c>
      <c r="D25" s="84">
        <v>156041</v>
      </c>
      <c r="E25" s="85">
        <v>316047</v>
      </c>
      <c r="F25" s="83">
        <v>162589</v>
      </c>
      <c r="G25" s="84">
        <v>158505</v>
      </c>
      <c r="H25" s="85">
        <v>321094</v>
      </c>
      <c r="I25" s="546">
        <v>-2583</v>
      </c>
      <c r="J25" s="546">
        <v>-2464</v>
      </c>
      <c r="K25" s="546">
        <v>-5047</v>
      </c>
      <c r="L25" s="547">
        <v>-1.5699999999999999E-2</v>
      </c>
    </row>
    <row r="26" spans="1:12" ht="25.5" customHeight="1" x14ac:dyDescent="0.25">
      <c r="A26" s="548" t="s">
        <v>90</v>
      </c>
      <c r="B26" s="1201" t="s">
        <v>162</v>
      </c>
      <c r="C26" s="87">
        <v>115515</v>
      </c>
      <c r="D26" s="88">
        <v>121331</v>
      </c>
      <c r="E26" s="89">
        <v>236846</v>
      </c>
      <c r="F26" s="90">
        <v>116346</v>
      </c>
      <c r="G26" s="88">
        <v>122417</v>
      </c>
      <c r="H26" s="91">
        <v>238763</v>
      </c>
      <c r="I26" s="549">
        <v>-831</v>
      </c>
      <c r="J26" s="549">
        <v>-1086</v>
      </c>
      <c r="K26" s="549">
        <v>-1917</v>
      </c>
      <c r="L26" s="550">
        <v>-8.0000000000000002E-3</v>
      </c>
    </row>
    <row r="27" spans="1:12" ht="25.5" customHeight="1" x14ac:dyDescent="0.25">
      <c r="A27" s="542" t="s">
        <v>91</v>
      </c>
      <c r="B27" s="1199"/>
      <c r="C27" s="72">
        <v>25877</v>
      </c>
      <c r="D27" s="73">
        <v>27010</v>
      </c>
      <c r="E27" s="74">
        <v>52887</v>
      </c>
      <c r="F27" s="75">
        <v>26615</v>
      </c>
      <c r="G27" s="73">
        <v>27808</v>
      </c>
      <c r="H27" s="77">
        <v>54423</v>
      </c>
      <c r="I27" s="540">
        <v>-738</v>
      </c>
      <c r="J27" s="540">
        <v>-798</v>
      </c>
      <c r="K27" s="540">
        <v>-1536</v>
      </c>
      <c r="L27" s="541">
        <v>-2.8199999999999999E-2</v>
      </c>
    </row>
    <row r="28" spans="1:12" ht="25.5" customHeight="1" x14ac:dyDescent="0.25">
      <c r="A28" s="345" t="s">
        <v>92</v>
      </c>
      <c r="B28" s="1199"/>
      <c r="C28" s="72">
        <v>440</v>
      </c>
      <c r="D28" s="73">
        <v>420</v>
      </c>
      <c r="E28" s="74">
        <v>860</v>
      </c>
      <c r="F28" s="75">
        <v>496</v>
      </c>
      <c r="G28" s="73">
        <v>475</v>
      </c>
      <c r="H28" s="77">
        <v>971</v>
      </c>
      <c r="I28" s="540">
        <v>-56</v>
      </c>
      <c r="J28" s="540">
        <v>-55</v>
      </c>
      <c r="K28" s="540">
        <v>-111</v>
      </c>
      <c r="L28" s="541">
        <v>-0.1143</v>
      </c>
    </row>
    <row r="29" spans="1:12" ht="25.5" customHeight="1" thickBot="1" x14ac:dyDescent="0.3">
      <c r="A29" s="543" t="s">
        <v>93</v>
      </c>
      <c r="B29" s="1200"/>
      <c r="C29" s="78">
        <v>678</v>
      </c>
      <c r="D29" s="79">
        <v>730</v>
      </c>
      <c r="E29" s="80">
        <v>1408</v>
      </c>
      <c r="F29" s="81">
        <v>765</v>
      </c>
      <c r="G29" s="79">
        <v>822</v>
      </c>
      <c r="H29" s="82">
        <v>1587</v>
      </c>
      <c r="I29" s="544">
        <v>-87</v>
      </c>
      <c r="J29" s="544">
        <v>-92</v>
      </c>
      <c r="K29" s="544">
        <v>-179</v>
      </c>
      <c r="L29" s="545">
        <v>-0.1128</v>
      </c>
    </row>
    <row r="30" spans="1:12" ht="25.5" customHeight="1" thickBot="1" x14ac:dyDescent="0.3">
      <c r="A30" s="1087" t="s">
        <v>163</v>
      </c>
      <c r="B30" s="1202"/>
      <c r="C30" s="83">
        <v>142510</v>
      </c>
      <c r="D30" s="84">
        <v>149491</v>
      </c>
      <c r="E30" s="85">
        <v>292001</v>
      </c>
      <c r="F30" s="83">
        <v>144222</v>
      </c>
      <c r="G30" s="84">
        <v>151522</v>
      </c>
      <c r="H30" s="85">
        <v>295744</v>
      </c>
      <c r="I30" s="546">
        <v>-1712</v>
      </c>
      <c r="J30" s="546">
        <v>-2031</v>
      </c>
      <c r="K30" s="546">
        <v>-3743</v>
      </c>
      <c r="L30" s="547">
        <v>-1.2699999999999999E-2</v>
      </c>
    </row>
    <row r="31" spans="1:12" ht="25.5" customHeight="1" x14ac:dyDescent="0.25">
      <c r="A31" s="548" t="s">
        <v>94</v>
      </c>
      <c r="B31" s="1201" t="s">
        <v>164</v>
      </c>
      <c r="C31" s="87">
        <v>34693</v>
      </c>
      <c r="D31" s="88">
        <v>36256</v>
      </c>
      <c r="E31" s="74">
        <v>70949</v>
      </c>
      <c r="F31" s="90">
        <v>34975</v>
      </c>
      <c r="G31" s="88">
        <v>36455</v>
      </c>
      <c r="H31" s="77">
        <v>71430</v>
      </c>
      <c r="I31" s="549">
        <v>-282</v>
      </c>
      <c r="J31" s="549">
        <v>-199</v>
      </c>
      <c r="K31" s="549">
        <v>-481</v>
      </c>
      <c r="L31" s="550">
        <v>-6.7000000000000002E-3</v>
      </c>
    </row>
    <row r="32" spans="1:12" ht="25.5" customHeight="1" x14ac:dyDescent="0.25">
      <c r="A32" s="542" t="s">
        <v>179</v>
      </c>
      <c r="B32" s="1199"/>
      <c r="C32" s="72">
        <v>30284</v>
      </c>
      <c r="D32" s="73">
        <v>31736</v>
      </c>
      <c r="E32" s="74">
        <v>62020</v>
      </c>
      <c r="F32" s="75">
        <v>31425</v>
      </c>
      <c r="G32" s="73">
        <v>33004</v>
      </c>
      <c r="H32" s="77">
        <v>64429</v>
      </c>
      <c r="I32" s="540">
        <v>-1141</v>
      </c>
      <c r="J32" s="540">
        <v>-1268</v>
      </c>
      <c r="K32" s="540">
        <v>-2409</v>
      </c>
      <c r="L32" s="541">
        <v>-3.7400000000000003E-2</v>
      </c>
    </row>
    <row r="33" spans="1:12" ht="25.5" customHeight="1" x14ac:dyDescent="0.25">
      <c r="A33" s="345" t="s">
        <v>96</v>
      </c>
      <c r="B33" s="1199"/>
      <c r="C33" s="72">
        <v>18928</v>
      </c>
      <c r="D33" s="73">
        <v>19385</v>
      </c>
      <c r="E33" s="74">
        <v>38313</v>
      </c>
      <c r="F33" s="75">
        <v>19683</v>
      </c>
      <c r="G33" s="73">
        <v>20259</v>
      </c>
      <c r="H33" s="77">
        <v>39942</v>
      </c>
      <c r="I33" s="540">
        <v>-755</v>
      </c>
      <c r="J33" s="540">
        <v>-874</v>
      </c>
      <c r="K33" s="540">
        <v>-1629</v>
      </c>
      <c r="L33" s="541">
        <v>-4.0800000000000003E-2</v>
      </c>
    </row>
    <row r="34" spans="1:12" ht="25.5" customHeight="1" x14ac:dyDescent="0.25">
      <c r="A34" s="345" t="s">
        <v>97</v>
      </c>
      <c r="B34" s="1199"/>
      <c r="C34" s="72">
        <v>22918</v>
      </c>
      <c r="D34" s="73">
        <v>23795</v>
      </c>
      <c r="E34" s="74">
        <v>46713</v>
      </c>
      <c r="F34" s="75">
        <v>23761</v>
      </c>
      <c r="G34" s="73">
        <v>24721</v>
      </c>
      <c r="H34" s="77">
        <v>48482</v>
      </c>
      <c r="I34" s="540">
        <v>-843</v>
      </c>
      <c r="J34" s="540">
        <v>-926</v>
      </c>
      <c r="K34" s="540">
        <v>-1769</v>
      </c>
      <c r="L34" s="541">
        <v>-3.6499999999999998E-2</v>
      </c>
    </row>
    <row r="35" spans="1:12" ht="25.5" customHeight="1" x14ac:dyDescent="0.25">
      <c r="A35" s="345" t="s">
        <v>98</v>
      </c>
      <c r="B35" s="1199"/>
      <c r="C35" s="72">
        <v>6178</v>
      </c>
      <c r="D35" s="73">
        <v>5972</v>
      </c>
      <c r="E35" s="74">
        <v>12150</v>
      </c>
      <c r="F35" s="75">
        <v>6208</v>
      </c>
      <c r="G35" s="73">
        <v>6009</v>
      </c>
      <c r="H35" s="77">
        <v>12217</v>
      </c>
      <c r="I35" s="540">
        <v>-30</v>
      </c>
      <c r="J35" s="540">
        <v>-37</v>
      </c>
      <c r="K35" s="540">
        <v>-67</v>
      </c>
      <c r="L35" s="541">
        <v>-5.4999999999999997E-3</v>
      </c>
    </row>
    <row r="36" spans="1:12" ht="25.5" customHeight="1" x14ac:dyDescent="0.25">
      <c r="A36" s="345" t="s">
        <v>99</v>
      </c>
      <c r="B36" s="1199"/>
      <c r="C36" s="72">
        <v>8963</v>
      </c>
      <c r="D36" s="73">
        <v>9303</v>
      </c>
      <c r="E36" s="74">
        <v>18266</v>
      </c>
      <c r="F36" s="75">
        <v>8792</v>
      </c>
      <c r="G36" s="73">
        <v>9055</v>
      </c>
      <c r="H36" s="77">
        <v>17847</v>
      </c>
      <c r="I36" s="540">
        <v>171</v>
      </c>
      <c r="J36" s="540">
        <v>248</v>
      </c>
      <c r="K36" s="540">
        <v>419</v>
      </c>
      <c r="L36" s="541">
        <v>2.35E-2</v>
      </c>
    </row>
    <row r="37" spans="1:12" ht="25.5" customHeight="1" x14ac:dyDescent="0.25">
      <c r="A37" s="542" t="s">
        <v>100</v>
      </c>
      <c r="B37" s="1199"/>
      <c r="C37" s="72">
        <v>2775</v>
      </c>
      <c r="D37" s="73">
        <v>2847</v>
      </c>
      <c r="E37" s="74">
        <v>5622</v>
      </c>
      <c r="F37" s="75">
        <v>3066</v>
      </c>
      <c r="G37" s="73">
        <v>3174</v>
      </c>
      <c r="H37" s="77">
        <v>6240</v>
      </c>
      <c r="I37" s="540">
        <v>-291</v>
      </c>
      <c r="J37" s="540">
        <v>-327</v>
      </c>
      <c r="K37" s="540">
        <v>-618</v>
      </c>
      <c r="L37" s="541">
        <v>-9.9000000000000005E-2</v>
      </c>
    </row>
    <row r="38" spans="1:12" ht="25.5" customHeight="1" x14ac:dyDescent="0.25">
      <c r="A38" s="542" t="s">
        <v>101</v>
      </c>
      <c r="B38" s="1199"/>
      <c r="C38" s="72">
        <v>649</v>
      </c>
      <c r="D38" s="73">
        <v>712</v>
      </c>
      <c r="E38" s="74">
        <v>1361</v>
      </c>
      <c r="F38" s="75">
        <v>728</v>
      </c>
      <c r="G38" s="73">
        <v>833</v>
      </c>
      <c r="H38" s="77">
        <v>1561</v>
      </c>
      <c r="I38" s="540">
        <v>-79</v>
      </c>
      <c r="J38" s="540">
        <v>-121</v>
      </c>
      <c r="K38" s="540">
        <v>-200</v>
      </c>
      <c r="L38" s="541">
        <v>-0.12809999999999999</v>
      </c>
    </row>
    <row r="39" spans="1:12" ht="25.5" customHeight="1" x14ac:dyDescent="0.25">
      <c r="A39" s="542" t="s">
        <v>102</v>
      </c>
      <c r="B39" s="1199"/>
      <c r="C39" s="72">
        <v>5228</v>
      </c>
      <c r="D39" s="73">
        <v>5370</v>
      </c>
      <c r="E39" s="74">
        <v>10598</v>
      </c>
      <c r="F39" s="75">
        <v>5359</v>
      </c>
      <c r="G39" s="73">
        <v>5599</v>
      </c>
      <c r="H39" s="77">
        <v>10958</v>
      </c>
      <c r="I39" s="540">
        <v>-131</v>
      </c>
      <c r="J39" s="540">
        <v>-229</v>
      </c>
      <c r="K39" s="540">
        <v>-360</v>
      </c>
      <c r="L39" s="541">
        <v>-3.2899999999999999E-2</v>
      </c>
    </row>
    <row r="40" spans="1:12" ht="25.5" customHeight="1" x14ac:dyDescent="0.25">
      <c r="A40" s="345" t="s">
        <v>103</v>
      </c>
      <c r="B40" s="1199"/>
      <c r="C40" s="72">
        <v>6041</v>
      </c>
      <c r="D40" s="73">
        <v>6405</v>
      </c>
      <c r="E40" s="74">
        <v>12446</v>
      </c>
      <c r="F40" s="75">
        <v>6446</v>
      </c>
      <c r="G40" s="73">
        <v>6824</v>
      </c>
      <c r="H40" s="77">
        <v>13270</v>
      </c>
      <c r="I40" s="540">
        <v>-405</v>
      </c>
      <c r="J40" s="540">
        <v>-419</v>
      </c>
      <c r="K40" s="540">
        <v>-824</v>
      </c>
      <c r="L40" s="541">
        <v>-6.2100000000000002E-2</v>
      </c>
    </row>
    <row r="41" spans="1:12" ht="25.5" customHeight="1" x14ac:dyDescent="0.25">
      <c r="A41" s="345" t="s">
        <v>104</v>
      </c>
      <c r="B41" s="1199"/>
      <c r="C41" s="72">
        <v>2233</v>
      </c>
      <c r="D41" s="73">
        <v>2234</v>
      </c>
      <c r="E41" s="74">
        <v>4467</v>
      </c>
      <c r="F41" s="75">
        <v>2328</v>
      </c>
      <c r="G41" s="73">
        <v>2373</v>
      </c>
      <c r="H41" s="77">
        <v>4701</v>
      </c>
      <c r="I41" s="540">
        <v>-95</v>
      </c>
      <c r="J41" s="540">
        <v>-139</v>
      </c>
      <c r="K41" s="540">
        <v>-234</v>
      </c>
      <c r="L41" s="541">
        <v>-4.9799999999999997E-2</v>
      </c>
    </row>
    <row r="42" spans="1:12" ht="25.5" customHeight="1" x14ac:dyDescent="0.25">
      <c r="A42" s="345" t="s">
        <v>105</v>
      </c>
      <c r="B42" s="1199"/>
      <c r="C42" s="72">
        <v>3896</v>
      </c>
      <c r="D42" s="73">
        <v>3790</v>
      </c>
      <c r="E42" s="74">
        <v>7686</v>
      </c>
      <c r="F42" s="75">
        <v>3996</v>
      </c>
      <c r="G42" s="73">
        <v>4010</v>
      </c>
      <c r="H42" s="77">
        <v>8006</v>
      </c>
      <c r="I42" s="540">
        <v>-100</v>
      </c>
      <c r="J42" s="540">
        <v>-220</v>
      </c>
      <c r="K42" s="540">
        <v>-320</v>
      </c>
      <c r="L42" s="541">
        <v>-0.04</v>
      </c>
    </row>
    <row r="43" spans="1:12" ht="25.5" customHeight="1" x14ac:dyDescent="0.25">
      <c r="A43" s="345" t="s">
        <v>106</v>
      </c>
      <c r="B43" s="1199"/>
      <c r="C43" s="72">
        <v>2525</v>
      </c>
      <c r="D43" s="73">
        <v>2431</v>
      </c>
      <c r="E43" s="74">
        <v>4956</v>
      </c>
      <c r="F43" s="75">
        <v>2651</v>
      </c>
      <c r="G43" s="73">
        <v>2601</v>
      </c>
      <c r="H43" s="77">
        <v>5252</v>
      </c>
      <c r="I43" s="540">
        <v>-126</v>
      </c>
      <c r="J43" s="540">
        <v>-170</v>
      </c>
      <c r="K43" s="540">
        <v>-296</v>
      </c>
      <c r="L43" s="541">
        <v>-5.6399999999999999E-2</v>
      </c>
    </row>
    <row r="44" spans="1:12" ht="25.5" customHeight="1" x14ac:dyDescent="0.25">
      <c r="A44" s="345" t="s">
        <v>107</v>
      </c>
      <c r="B44" s="1199"/>
      <c r="C44" s="72">
        <v>1389</v>
      </c>
      <c r="D44" s="73">
        <v>1417</v>
      </c>
      <c r="E44" s="74">
        <v>2806</v>
      </c>
      <c r="F44" s="75">
        <v>1433</v>
      </c>
      <c r="G44" s="73">
        <v>1495</v>
      </c>
      <c r="H44" s="77">
        <v>2928</v>
      </c>
      <c r="I44" s="540">
        <v>-44</v>
      </c>
      <c r="J44" s="540">
        <v>-78</v>
      </c>
      <c r="K44" s="540">
        <v>-122</v>
      </c>
      <c r="L44" s="541">
        <v>-4.1700000000000001E-2</v>
      </c>
    </row>
    <row r="45" spans="1:12" ht="25.5" customHeight="1" thickBot="1" x14ac:dyDescent="0.3">
      <c r="A45" s="543" t="s">
        <v>108</v>
      </c>
      <c r="B45" s="1200"/>
      <c r="C45" s="78">
        <v>5207</v>
      </c>
      <c r="D45" s="79">
        <v>5325</v>
      </c>
      <c r="E45" s="74">
        <v>10532</v>
      </c>
      <c r="F45" s="81">
        <v>5569</v>
      </c>
      <c r="G45" s="79">
        <v>5760</v>
      </c>
      <c r="H45" s="77">
        <v>11329</v>
      </c>
      <c r="I45" s="544">
        <v>-362</v>
      </c>
      <c r="J45" s="544">
        <v>-435</v>
      </c>
      <c r="K45" s="544">
        <v>-797</v>
      </c>
      <c r="L45" s="545">
        <v>-7.0400000000000004E-2</v>
      </c>
    </row>
    <row r="46" spans="1:12" ht="25.5" customHeight="1" thickBot="1" x14ac:dyDescent="0.3">
      <c r="A46" s="1087" t="s">
        <v>165</v>
      </c>
      <c r="B46" s="1202"/>
      <c r="C46" s="83">
        <v>151907</v>
      </c>
      <c r="D46" s="84">
        <v>156978</v>
      </c>
      <c r="E46" s="85">
        <v>308885</v>
      </c>
      <c r="F46" s="83">
        <v>156420</v>
      </c>
      <c r="G46" s="84">
        <v>162172</v>
      </c>
      <c r="H46" s="85">
        <v>318592</v>
      </c>
      <c r="I46" s="546">
        <v>-4513</v>
      </c>
      <c r="J46" s="546">
        <v>-5194</v>
      </c>
      <c r="K46" s="546">
        <v>-9707</v>
      </c>
      <c r="L46" s="547">
        <v>-3.0499999999999999E-2</v>
      </c>
    </row>
    <row r="47" spans="1:12" ht="25.5" customHeight="1" thickBot="1" x14ac:dyDescent="0.3">
      <c r="A47" s="1087" t="s">
        <v>109</v>
      </c>
      <c r="B47" s="1088"/>
      <c r="C47" s="92">
        <v>778499</v>
      </c>
      <c r="D47" s="84">
        <v>801888</v>
      </c>
      <c r="E47" s="86">
        <v>1580387</v>
      </c>
      <c r="F47" s="92">
        <v>794593</v>
      </c>
      <c r="G47" s="84">
        <v>819264</v>
      </c>
      <c r="H47" s="86">
        <v>1613857</v>
      </c>
      <c r="I47" s="546">
        <v>-16094</v>
      </c>
      <c r="J47" s="546">
        <v>-17376</v>
      </c>
      <c r="K47" s="546">
        <v>-33470</v>
      </c>
      <c r="L47" s="547">
        <v>-2.07E-2</v>
      </c>
    </row>
    <row r="48" spans="1:12" ht="18.5" customHeight="1" x14ac:dyDescent="0.25">
      <c r="A48" s="660" t="s">
        <v>169</v>
      </c>
      <c r="B48" s="661" t="s">
        <v>53</v>
      </c>
    </row>
    <row r="49" spans="1:2" ht="18.5" customHeight="1" x14ac:dyDescent="0.25">
      <c r="A49" s="662" t="s">
        <v>173</v>
      </c>
      <c r="B49" s="25" t="s">
        <v>295</v>
      </c>
    </row>
    <row r="50" spans="1:2" ht="18.5" customHeight="1" x14ac:dyDescent="0.25">
      <c r="B50" s="25" t="s">
        <v>174</v>
      </c>
    </row>
    <row r="51" spans="1:2" ht="12" customHeight="1" x14ac:dyDescent="0.25"/>
    <row r="52" spans="1:2" ht="12" customHeight="1" x14ac:dyDescent="0.25"/>
    <row r="53" spans="1:2" ht="12" customHeight="1" x14ac:dyDescent="0.25"/>
    <row r="54" spans="1:2" ht="12" customHeight="1" x14ac:dyDescent="0.25"/>
    <row r="55" spans="1:2" ht="12" customHeight="1" x14ac:dyDescent="0.25"/>
    <row r="56" spans="1:2" ht="12" customHeight="1" x14ac:dyDescent="0.25"/>
    <row r="57" spans="1:2" ht="12" customHeight="1" x14ac:dyDescent="0.25"/>
    <row r="58" spans="1:2" ht="12" customHeight="1" x14ac:dyDescent="0.25"/>
    <row r="59" spans="1:2" ht="12" customHeight="1" x14ac:dyDescent="0.25"/>
    <row r="60" spans="1:2" ht="12" customHeight="1" x14ac:dyDescent="0.25"/>
    <row r="61" spans="1:2" ht="12" customHeight="1" x14ac:dyDescent="0.25"/>
    <row r="62" spans="1:2" ht="12" customHeight="1" x14ac:dyDescent="0.25"/>
    <row r="63" spans="1:2" ht="12" customHeight="1" x14ac:dyDescent="0.25"/>
    <row r="64" spans="1:2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</sheetData>
  <mergeCells count="18">
    <mergeCell ref="A2:F2"/>
    <mergeCell ref="G2:H2"/>
    <mergeCell ref="B18:B24"/>
    <mergeCell ref="A46:B46"/>
    <mergeCell ref="A47:B47"/>
    <mergeCell ref="A4:A5"/>
    <mergeCell ref="B4:B5"/>
    <mergeCell ref="B26:B29"/>
    <mergeCell ref="B31:B45"/>
    <mergeCell ref="A12:B12"/>
    <mergeCell ref="A17:B17"/>
    <mergeCell ref="A25:B25"/>
    <mergeCell ref="A30:B30"/>
    <mergeCell ref="I4:L4"/>
    <mergeCell ref="C4:E4"/>
    <mergeCell ref="F4:H4"/>
    <mergeCell ref="B6:B11"/>
    <mergeCell ref="B13:B16"/>
  </mergeCells>
  <phoneticPr fontId="5"/>
  <pageMargins left="0.78740157480314965" right="0.43" top="0.51181102362204722" bottom="0.51181102362204722" header="0.51181102362204722" footer="0.51181102362204722"/>
  <pageSetup paperSize="9" scale="64" orientation="portrait" r:id="rId1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S58"/>
  <sheetViews>
    <sheetView view="pageBreakPreview" zoomScale="55" zoomScaleNormal="100" zoomScaleSheetLayoutView="55" workbookViewId="0">
      <selection activeCell="I36" sqref="I36"/>
    </sheetView>
  </sheetViews>
  <sheetFormatPr defaultColWidth="10.640625" defaultRowHeight="16.5" x14ac:dyDescent="0.25"/>
  <cols>
    <col min="1" max="1" width="4.5" style="339" customWidth="1"/>
    <col min="2" max="2" width="8.85546875" style="339" customWidth="1"/>
    <col min="3" max="4" width="8.42578125" style="339" customWidth="1"/>
    <col min="5" max="5" width="10" style="339" customWidth="1"/>
    <col min="6" max="11" width="6.85546875" style="339" customWidth="1"/>
    <col min="12" max="13" width="8.42578125" style="339" customWidth="1"/>
    <col min="14" max="14" width="10" style="339" customWidth="1"/>
    <col min="15" max="16" width="7.85546875" style="339" customWidth="1"/>
    <col min="17" max="17" width="8" style="339" customWidth="1"/>
    <col min="18" max="18" width="9.42578125" style="339" customWidth="1"/>
    <col min="19" max="16384" width="10.640625" style="339"/>
  </cols>
  <sheetData>
    <row r="1" spans="1:19" ht="23.5" x14ac:dyDescent="0.25">
      <c r="R1" s="137" t="s">
        <v>111</v>
      </c>
    </row>
    <row r="2" spans="1:19" ht="19" x14ac:dyDescent="0.25">
      <c r="B2" s="1180" t="s">
        <v>146</v>
      </c>
      <c r="C2" s="1180"/>
      <c r="D2" s="1180"/>
      <c r="E2" s="1180"/>
      <c r="F2" s="1180"/>
      <c r="G2" s="1181">
        <v>45840</v>
      </c>
      <c r="H2" s="1181"/>
      <c r="I2" s="1181"/>
      <c r="J2" s="24" t="s">
        <v>144</v>
      </c>
      <c r="S2" s="134"/>
    </row>
    <row r="3" spans="1:19" ht="24.75" customHeight="1" thickBot="1" x14ac:dyDescent="0.3">
      <c r="G3" s="394"/>
      <c r="H3" s="394"/>
      <c r="I3" s="394"/>
      <c r="J3" s="394"/>
      <c r="K3" s="394"/>
      <c r="L3" s="552"/>
      <c r="M3" s="552"/>
      <c r="N3" s="552"/>
      <c r="O3" s="394"/>
      <c r="P3" s="394"/>
      <c r="R3" s="394"/>
    </row>
    <row r="4" spans="1:19" ht="24.75" customHeight="1" x14ac:dyDescent="0.25">
      <c r="A4" s="1089" t="s">
        <v>0</v>
      </c>
      <c r="B4" s="1090"/>
      <c r="C4" s="1214">
        <v>45840</v>
      </c>
      <c r="D4" s="1215"/>
      <c r="E4" s="1215"/>
      <c r="F4" s="1215"/>
      <c r="G4" s="1215"/>
      <c r="H4" s="1215"/>
      <c r="I4" s="1215"/>
      <c r="J4" s="1215"/>
      <c r="K4" s="1216"/>
      <c r="L4" s="1167" t="s">
        <v>299</v>
      </c>
      <c r="M4" s="1168"/>
      <c r="N4" s="1205"/>
      <c r="O4" s="1089" t="s">
        <v>120</v>
      </c>
      <c r="P4" s="1206"/>
      <c r="Q4" s="1206"/>
      <c r="R4" s="1090"/>
    </row>
    <row r="5" spans="1:19" ht="24.75" customHeight="1" x14ac:dyDescent="0.25">
      <c r="A5" s="1091"/>
      <c r="B5" s="1092"/>
      <c r="C5" s="1210" t="s">
        <v>1</v>
      </c>
      <c r="D5" s="1108" t="s">
        <v>2</v>
      </c>
      <c r="E5" s="1207" t="s">
        <v>3</v>
      </c>
      <c r="F5" s="1101" t="s">
        <v>134</v>
      </c>
      <c r="G5" s="1102"/>
      <c r="H5" s="1103"/>
      <c r="I5" s="1126" t="s">
        <v>135</v>
      </c>
      <c r="J5" s="1127"/>
      <c r="K5" s="1209"/>
      <c r="L5" s="1210" t="s">
        <v>1</v>
      </c>
      <c r="M5" s="1108" t="s">
        <v>2</v>
      </c>
      <c r="N5" s="1207" t="s">
        <v>3</v>
      </c>
      <c r="O5" s="1210" t="s">
        <v>1</v>
      </c>
      <c r="P5" s="1108" t="s">
        <v>2</v>
      </c>
      <c r="Q5" s="1108" t="s">
        <v>3</v>
      </c>
      <c r="R5" s="1207" t="s">
        <v>4</v>
      </c>
    </row>
    <row r="6" spans="1:19" ht="24.75" customHeight="1" thickBot="1" x14ac:dyDescent="0.3">
      <c r="A6" s="1093"/>
      <c r="B6" s="1094"/>
      <c r="C6" s="1213"/>
      <c r="D6" s="1109"/>
      <c r="E6" s="1208"/>
      <c r="F6" s="865" t="s">
        <v>136</v>
      </c>
      <c r="G6" s="858" t="s">
        <v>137</v>
      </c>
      <c r="H6" s="225" t="s">
        <v>138</v>
      </c>
      <c r="I6" s="181" t="s">
        <v>136</v>
      </c>
      <c r="J6" s="858" t="s">
        <v>137</v>
      </c>
      <c r="K6" s="857" t="s">
        <v>138</v>
      </c>
      <c r="L6" s="1213"/>
      <c r="M6" s="1109"/>
      <c r="N6" s="1212"/>
      <c r="O6" s="1211"/>
      <c r="P6" s="1109"/>
      <c r="Q6" s="1109"/>
      <c r="R6" s="1208"/>
    </row>
    <row r="7" spans="1:19" ht="24.75" customHeight="1" x14ac:dyDescent="0.25">
      <c r="A7" s="1084" t="s">
        <v>57</v>
      </c>
      <c r="B7" s="94" t="s">
        <v>6</v>
      </c>
      <c r="C7" s="686">
        <v>1</v>
      </c>
      <c r="D7" s="563">
        <v>4</v>
      </c>
      <c r="E7" s="363">
        <v>5</v>
      </c>
      <c r="F7" s="687">
        <v>0</v>
      </c>
      <c r="G7" s="688">
        <v>0</v>
      </c>
      <c r="H7" s="689">
        <v>0</v>
      </c>
      <c r="I7" s="690">
        <v>0</v>
      </c>
      <c r="J7" s="688">
        <v>0</v>
      </c>
      <c r="K7" s="691">
        <v>0</v>
      </c>
      <c r="L7" s="636">
        <v>1</v>
      </c>
      <c r="M7" s="563">
        <v>4</v>
      </c>
      <c r="N7" s="692">
        <v>5</v>
      </c>
      <c r="O7" s="693">
        <v>0</v>
      </c>
      <c r="P7" s="563">
        <v>0</v>
      </c>
      <c r="Q7" s="563">
        <v>0</v>
      </c>
      <c r="R7" s="694">
        <v>0</v>
      </c>
    </row>
    <row r="8" spans="1:19" ht="24.75" customHeight="1" x14ac:dyDescent="0.25">
      <c r="A8" s="1085"/>
      <c r="B8" s="94" t="s">
        <v>7</v>
      </c>
      <c r="C8" s="686">
        <v>3</v>
      </c>
      <c r="D8" s="566">
        <v>6</v>
      </c>
      <c r="E8" s="363">
        <v>9</v>
      </c>
      <c r="F8" s="695">
        <v>0</v>
      </c>
      <c r="G8" s="696">
        <v>0</v>
      </c>
      <c r="H8" s="697">
        <v>0</v>
      </c>
      <c r="I8" s="698">
        <v>0</v>
      </c>
      <c r="J8" s="696">
        <v>0</v>
      </c>
      <c r="K8" s="699">
        <v>0</v>
      </c>
      <c r="L8" s="636">
        <v>3</v>
      </c>
      <c r="M8" s="566">
        <v>6</v>
      </c>
      <c r="N8" s="700">
        <v>9</v>
      </c>
      <c r="O8" s="686">
        <v>0</v>
      </c>
      <c r="P8" s="566">
        <v>0</v>
      </c>
      <c r="Q8" s="566">
        <v>0</v>
      </c>
      <c r="R8" s="694">
        <v>0</v>
      </c>
    </row>
    <row r="9" spans="1:19" ht="24.75" customHeight="1" thickBot="1" x14ac:dyDescent="0.3">
      <c r="A9" s="1086"/>
      <c r="B9" s="95" t="s">
        <v>5</v>
      </c>
      <c r="C9" s="701">
        <v>4</v>
      </c>
      <c r="D9" s="573">
        <v>10</v>
      </c>
      <c r="E9" s="366">
        <v>14</v>
      </c>
      <c r="F9" s="702">
        <v>0</v>
      </c>
      <c r="G9" s="703">
        <v>0</v>
      </c>
      <c r="H9" s="704">
        <v>0</v>
      </c>
      <c r="I9" s="705">
        <v>0</v>
      </c>
      <c r="J9" s="703">
        <v>0</v>
      </c>
      <c r="K9" s="706">
        <v>0</v>
      </c>
      <c r="L9" s="707">
        <v>4</v>
      </c>
      <c r="M9" s="573">
        <v>10</v>
      </c>
      <c r="N9" s="708">
        <v>14</v>
      </c>
      <c r="O9" s="701">
        <v>0</v>
      </c>
      <c r="P9" s="573">
        <v>0</v>
      </c>
      <c r="Q9" s="573">
        <v>0</v>
      </c>
      <c r="R9" s="709">
        <v>0</v>
      </c>
    </row>
    <row r="10" spans="1:19" ht="24.75" customHeight="1" x14ac:dyDescent="0.25">
      <c r="A10" s="1084" t="s">
        <v>112</v>
      </c>
      <c r="B10" s="94" t="s">
        <v>46</v>
      </c>
      <c r="C10" s="686">
        <v>0</v>
      </c>
      <c r="D10" s="566">
        <v>0</v>
      </c>
      <c r="E10" s="363">
        <v>0</v>
      </c>
      <c r="F10" s="695">
        <v>0</v>
      </c>
      <c r="G10" s="696">
        <v>0</v>
      </c>
      <c r="H10" s="697">
        <v>0</v>
      </c>
      <c r="I10" s="698">
        <v>0</v>
      </c>
      <c r="J10" s="696">
        <v>0</v>
      </c>
      <c r="K10" s="699">
        <v>0</v>
      </c>
      <c r="L10" s="636">
        <v>0</v>
      </c>
      <c r="M10" s="566">
        <v>0</v>
      </c>
      <c r="N10" s="700">
        <v>0</v>
      </c>
      <c r="O10" s="686">
        <v>0</v>
      </c>
      <c r="P10" s="566">
        <v>0</v>
      </c>
      <c r="Q10" s="566">
        <v>0</v>
      </c>
      <c r="R10" s="694" t="s">
        <v>300</v>
      </c>
    </row>
    <row r="11" spans="1:19" ht="24.75" customHeight="1" x14ac:dyDescent="0.25">
      <c r="A11" s="1085"/>
      <c r="B11" s="94" t="s">
        <v>47</v>
      </c>
      <c r="C11" s="686">
        <v>0</v>
      </c>
      <c r="D11" s="566">
        <v>1</v>
      </c>
      <c r="E11" s="363">
        <v>1</v>
      </c>
      <c r="F11" s="695">
        <v>0</v>
      </c>
      <c r="G11" s="696">
        <v>0</v>
      </c>
      <c r="H11" s="697">
        <v>0</v>
      </c>
      <c r="I11" s="698">
        <v>0</v>
      </c>
      <c r="J11" s="696">
        <v>0</v>
      </c>
      <c r="K11" s="699">
        <v>0</v>
      </c>
      <c r="L11" s="636">
        <v>0</v>
      </c>
      <c r="M11" s="566">
        <v>1</v>
      </c>
      <c r="N11" s="700">
        <v>1</v>
      </c>
      <c r="O11" s="686">
        <v>0</v>
      </c>
      <c r="P11" s="566">
        <v>0</v>
      </c>
      <c r="Q11" s="566">
        <v>0</v>
      </c>
      <c r="R11" s="694">
        <v>0</v>
      </c>
    </row>
    <row r="12" spans="1:19" ht="24.75" customHeight="1" thickBot="1" x14ac:dyDescent="0.3">
      <c r="A12" s="1086"/>
      <c r="B12" s="95" t="s">
        <v>5</v>
      </c>
      <c r="C12" s="701">
        <v>0</v>
      </c>
      <c r="D12" s="573">
        <v>1</v>
      </c>
      <c r="E12" s="366">
        <v>1</v>
      </c>
      <c r="F12" s="702">
        <v>0</v>
      </c>
      <c r="G12" s="703">
        <v>0</v>
      </c>
      <c r="H12" s="704">
        <v>0</v>
      </c>
      <c r="I12" s="705">
        <v>0</v>
      </c>
      <c r="J12" s="703">
        <v>0</v>
      </c>
      <c r="K12" s="706">
        <v>0</v>
      </c>
      <c r="L12" s="707">
        <v>0</v>
      </c>
      <c r="M12" s="573">
        <v>1</v>
      </c>
      <c r="N12" s="708">
        <v>1</v>
      </c>
      <c r="O12" s="701">
        <v>0</v>
      </c>
      <c r="P12" s="573">
        <v>0</v>
      </c>
      <c r="Q12" s="573">
        <v>0</v>
      </c>
      <c r="R12" s="709">
        <v>0</v>
      </c>
    </row>
    <row r="13" spans="1:19" ht="24.75" customHeight="1" x14ac:dyDescent="0.25">
      <c r="A13" s="1084" t="s">
        <v>59</v>
      </c>
      <c r="B13" s="94" t="s">
        <v>8</v>
      </c>
      <c r="C13" s="686">
        <v>5</v>
      </c>
      <c r="D13" s="566">
        <v>7</v>
      </c>
      <c r="E13" s="363">
        <v>12</v>
      </c>
      <c r="F13" s="695">
        <v>0</v>
      </c>
      <c r="G13" s="696">
        <v>0</v>
      </c>
      <c r="H13" s="697">
        <v>0</v>
      </c>
      <c r="I13" s="698">
        <v>0</v>
      </c>
      <c r="J13" s="696">
        <v>0</v>
      </c>
      <c r="K13" s="699">
        <v>0</v>
      </c>
      <c r="L13" s="636">
        <v>5</v>
      </c>
      <c r="M13" s="566">
        <v>7</v>
      </c>
      <c r="N13" s="700">
        <v>12</v>
      </c>
      <c r="O13" s="686">
        <v>0</v>
      </c>
      <c r="P13" s="566">
        <v>0</v>
      </c>
      <c r="Q13" s="566">
        <v>0</v>
      </c>
      <c r="R13" s="694">
        <v>0</v>
      </c>
    </row>
    <row r="14" spans="1:19" ht="24.75" customHeight="1" x14ac:dyDescent="0.25">
      <c r="A14" s="1085"/>
      <c r="B14" s="94" t="s">
        <v>9</v>
      </c>
      <c r="C14" s="686">
        <v>1</v>
      </c>
      <c r="D14" s="566">
        <v>2</v>
      </c>
      <c r="E14" s="363">
        <v>3</v>
      </c>
      <c r="F14" s="695">
        <v>0</v>
      </c>
      <c r="G14" s="696">
        <v>0</v>
      </c>
      <c r="H14" s="697">
        <v>0</v>
      </c>
      <c r="I14" s="698">
        <v>0</v>
      </c>
      <c r="J14" s="696">
        <v>0</v>
      </c>
      <c r="K14" s="699">
        <v>0</v>
      </c>
      <c r="L14" s="636">
        <v>1</v>
      </c>
      <c r="M14" s="566">
        <v>2</v>
      </c>
      <c r="N14" s="700">
        <v>3</v>
      </c>
      <c r="O14" s="686">
        <v>0</v>
      </c>
      <c r="P14" s="566">
        <v>0</v>
      </c>
      <c r="Q14" s="566">
        <v>0</v>
      </c>
      <c r="R14" s="694">
        <v>0</v>
      </c>
    </row>
    <row r="15" spans="1:19" ht="24.75" customHeight="1" x14ac:dyDescent="0.25">
      <c r="A15" s="1085"/>
      <c r="B15" s="94" t="s">
        <v>10</v>
      </c>
      <c r="C15" s="686">
        <v>3</v>
      </c>
      <c r="D15" s="566">
        <v>5</v>
      </c>
      <c r="E15" s="363">
        <v>8</v>
      </c>
      <c r="F15" s="695">
        <v>0</v>
      </c>
      <c r="G15" s="696">
        <v>0</v>
      </c>
      <c r="H15" s="697">
        <v>0</v>
      </c>
      <c r="I15" s="698">
        <v>0</v>
      </c>
      <c r="J15" s="696">
        <v>0</v>
      </c>
      <c r="K15" s="699">
        <v>0</v>
      </c>
      <c r="L15" s="636">
        <v>2</v>
      </c>
      <c r="M15" s="566">
        <v>4</v>
      </c>
      <c r="N15" s="700">
        <v>6</v>
      </c>
      <c r="O15" s="686">
        <v>1</v>
      </c>
      <c r="P15" s="566">
        <v>1</v>
      </c>
      <c r="Q15" s="566">
        <v>2</v>
      </c>
      <c r="R15" s="694">
        <v>0.33329999999999999</v>
      </c>
    </row>
    <row r="16" spans="1:19" ht="24.75" customHeight="1" thickBot="1" x14ac:dyDescent="0.3">
      <c r="A16" s="1086"/>
      <c r="B16" s="95" t="s">
        <v>5</v>
      </c>
      <c r="C16" s="701">
        <v>9</v>
      </c>
      <c r="D16" s="573">
        <v>14</v>
      </c>
      <c r="E16" s="366">
        <v>23</v>
      </c>
      <c r="F16" s="702">
        <v>0</v>
      </c>
      <c r="G16" s="703">
        <v>0</v>
      </c>
      <c r="H16" s="704">
        <v>0</v>
      </c>
      <c r="I16" s="705">
        <v>0</v>
      </c>
      <c r="J16" s="703">
        <v>0</v>
      </c>
      <c r="K16" s="706">
        <v>0</v>
      </c>
      <c r="L16" s="707">
        <v>8</v>
      </c>
      <c r="M16" s="573">
        <v>13</v>
      </c>
      <c r="N16" s="708">
        <v>21</v>
      </c>
      <c r="O16" s="701">
        <v>1</v>
      </c>
      <c r="P16" s="573">
        <v>1</v>
      </c>
      <c r="Q16" s="573">
        <v>2</v>
      </c>
      <c r="R16" s="709">
        <v>9.5200000000000007E-2</v>
      </c>
    </row>
    <row r="17" spans="1:19" ht="24.75" customHeight="1" x14ac:dyDescent="0.25">
      <c r="A17" s="1084" t="s">
        <v>60</v>
      </c>
      <c r="B17" s="96" t="s">
        <v>11</v>
      </c>
      <c r="C17" s="710">
        <v>7</v>
      </c>
      <c r="D17" s="368">
        <v>7</v>
      </c>
      <c r="E17" s="867">
        <v>14</v>
      </c>
      <c r="F17" s="868">
        <v>0</v>
      </c>
      <c r="G17" s="869">
        <v>0</v>
      </c>
      <c r="H17" s="870">
        <v>0</v>
      </c>
      <c r="I17" s="871">
        <v>0</v>
      </c>
      <c r="J17" s="869">
        <v>0</v>
      </c>
      <c r="K17" s="872">
        <v>0</v>
      </c>
      <c r="L17" s="367">
        <v>9</v>
      </c>
      <c r="M17" s="368">
        <v>8</v>
      </c>
      <c r="N17" s="873">
        <v>17</v>
      </c>
      <c r="O17" s="874">
        <v>-2</v>
      </c>
      <c r="P17" s="368">
        <v>-1</v>
      </c>
      <c r="Q17" s="368">
        <v>-3</v>
      </c>
      <c r="R17" s="875">
        <v>-0.17649999999999999</v>
      </c>
      <c r="S17" s="393"/>
    </row>
    <row r="18" spans="1:19" ht="24.75" customHeight="1" x14ac:dyDescent="0.25">
      <c r="A18" s="1085"/>
      <c r="B18" s="94" t="s">
        <v>12</v>
      </c>
      <c r="C18" s="686">
        <v>3</v>
      </c>
      <c r="D18" s="362">
        <v>4</v>
      </c>
      <c r="E18" s="605">
        <v>7</v>
      </c>
      <c r="F18" s="603">
        <v>0</v>
      </c>
      <c r="G18" s="606">
        <v>0</v>
      </c>
      <c r="H18" s="607">
        <v>0</v>
      </c>
      <c r="I18" s="375">
        <v>0</v>
      </c>
      <c r="J18" s="606">
        <v>0</v>
      </c>
      <c r="K18" s="635">
        <v>0</v>
      </c>
      <c r="L18" s="360">
        <v>3</v>
      </c>
      <c r="M18" s="362">
        <v>4</v>
      </c>
      <c r="N18" s="876">
        <v>7</v>
      </c>
      <c r="O18" s="634">
        <v>0</v>
      </c>
      <c r="P18" s="362">
        <v>0</v>
      </c>
      <c r="Q18" s="362">
        <v>0</v>
      </c>
      <c r="R18" s="877">
        <v>0</v>
      </c>
      <c r="S18" s="393"/>
    </row>
    <row r="19" spans="1:19" ht="24.75" customHeight="1" x14ac:dyDescent="0.25">
      <c r="A19" s="1085"/>
      <c r="B19" s="94" t="s">
        <v>13</v>
      </c>
      <c r="C19" s="686">
        <v>1</v>
      </c>
      <c r="D19" s="362">
        <v>3</v>
      </c>
      <c r="E19" s="605">
        <v>4</v>
      </c>
      <c r="F19" s="603">
        <v>0</v>
      </c>
      <c r="G19" s="606">
        <v>0</v>
      </c>
      <c r="H19" s="607">
        <v>0</v>
      </c>
      <c r="I19" s="375">
        <v>0</v>
      </c>
      <c r="J19" s="606">
        <v>0</v>
      </c>
      <c r="K19" s="635">
        <v>0</v>
      </c>
      <c r="L19" s="360">
        <v>2</v>
      </c>
      <c r="M19" s="362">
        <v>4</v>
      </c>
      <c r="N19" s="876">
        <v>6</v>
      </c>
      <c r="O19" s="634">
        <v>-1</v>
      </c>
      <c r="P19" s="362">
        <v>-1</v>
      </c>
      <c r="Q19" s="362">
        <v>-2</v>
      </c>
      <c r="R19" s="877">
        <v>-0.33329999999999999</v>
      </c>
      <c r="S19" s="393"/>
    </row>
    <row r="20" spans="1:19" ht="24.75" customHeight="1" x14ac:dyDescent="0.25">
      <c r="A20" s="1085"/>
      <c r="B20" s="94" t="s">
        <v>14</v>
      </c>
      <c r="C20" s="686">
        <v>1</v>
      </c>
      <c r="D20" s="362">
        <v>6</v>
      </c>
      <c r="E20" s="605">
        <v>7</v>
      </c>
      <c r="F20" s="603">
        <v>0</v>
      </c>
      <c r="G20" s="606">
        <v>0</v>
      </c>
      <c r="H20" s="607">
        <v>0</v>
      </c>
      <c r="I20" s="375">
        <v>0</v>
      </c>
      <c r="J20" s="606">
        <v>0</v>
      </c>
      <c r="K20" s="635">
        <v>0</v>
      </c>
      <c r="L20" s="360">
        <v>1</v>
      </c>
      <c r="M20" s="362">
        <v>6</v>
      </c>
      <c r="N20" s="876">
        <v>7</v>
      </c>
      <c r="O20" s="634">
        <v>0</v>
      </c>
      <c r="P20" s="362">
        <v>0</v>
      </c>
      <c r="Q20" s="362">
        <v>0</v>
      </c>
      <c r="R20" s="877">
        <v>0</v>
      </c>
      <c r="S20" s="393"/>
    </row>
    <row r="21" spans="1:19" ht="24.75" customHeight="1" x14ac:dyDescent="0.25">
      <c r="A21" s="1085"/>
      <c r="B21" s="94" t="s">
        <v>15</v>
      </c>
      <c r="C21" s="686">
        <v>0</v>
      </c>
      <c r="D21" s="362">
        <v>0</v>
      </c>
      <c r="E21" s="605">
        <v>0</v>
      </c>
      <c r="F21" s="603">
        <v>0</v>
      </c>
      <c r="G21" s="606">
        <v>0</v>
      </c>
      <c r="H21" s="607">
        <v>0</v>
      </c>
      <c r="I21" s="375">
        <v>0</v>
      </c>
      <c r="J21" s="606">
        <v>0</v>
      </c>
      <c r="K21" s="635">
        <v>0</v>
      </c>
      <c r="L21" s="360">
        <v>0</v>
      </c>
      <c r="M21" s="362">
        <v>0</v>
      </c>
      <c r="N21" s="876">
        <v>0</v>
      </c>
      <c r="O21" s="634">
        <v>0</v>
      </c>
      <c r="P21" s="362">
        <v>0</v>
      </c>
      <c r="Q21" s="362">
        <v>0</v>
      </c>
      <c r="R21" s="877" t="s">
        <v>300</v>
      </c>
      <c r="S21" s="393"/>
    </row>
    <row r="22" spans="1:19" ht="24.75" customHeight="1" x14ac:dyDescent="0.25">
      <c r="A22" s="1085"/>
      <c r="B22" s="97" t="s">
        <v>58</v>
      </c>
      <c r="C22" s="711">
        <v>4</v>
      </c>
      <c r="D22" s="370">
        <v>5</v>
      </c>
      <c r="E22" s="605">
        <v>9</v>
      </c>
      <c r="F22" s="632">
        <v>0</v>
      </c>
      <c r="G22" s="600">
        <v>0</v>
      </c>
      <c r="H22" s="601">
        <v>0</v>
      </c>
      <c r="I22" s="602">
        <v>0</v>
      </c>
      <c r="J22" s="600">
        <v>0</v>
      </c>
      <c r="K22" s="635">
        <v>0</v>
      </c>
      <c r="L22" s="369">
        <v>3</v>
      </c>
      <c r="M22" s="370">
        <v>6</v>
      </c>
      <c r="N22" s="876">
        <v>9</v>
      </c>
      <c r="O22" s="634">
        <v>1</v>
      </c>
      <c r="P22" s="362">
        <v>-1</v>
      </c>
      <c r="Q22" s="362">
        <v>0</v>
      </c>
      <c r="R22" s="877">
        <v>0</v>
      </c>
      <c r="S22" s="393"/>
    </row>
    <row r="23" spans="1:19" ht="24.75" customHeight="1" thickBot="1" x14ac:dyDescent="0.3">
      <c r="A23" s="1086"/>
      <c r="B23" s="95" t="s">
        <v>5</v>
      </c>
      <c r="C23" s="701">
        <v>16</v>
      </c>
      <c r="D23" s="365">
        <v>25</v>
      </c>
      <c r="E23" s="638">
        <v>41</v>
      </c>
      <c r="F23" s="878">
        <v>0</v>
      </c>
      <c r="G23" s="879">
        <v>0</v>
      </c>
      <c r="H23" s="880">
        <v>0</v>
      </c>
      <c r="I23" s="383">
        <v>0</v>
      </c>
      <c r="J23" s="879">
        <v>0</v>
      </c>
      <c r="K23" s="881">
        <v>0</v>
      </c>
      <c r="L23" s="364">
        <v>18</v>
      </c>
      <c r="M23" s="365">
        <v>28</v>
      </c>
      <c r="N23" s="882">
        <v>46</v>
      </c>
      <c r="O23" s="637">
        <v>-2</v>
      </c>
      <c r="P23" s="365">
        <v>-3</v>
      </c>
      <c r="Q23" s="365">
        <v>-5</v>
      </c>
      <c r="R23" s="883">
        <v>-0.1087</v>
      </c>
      <c r="S23" s="393"/>
    </row>
    <row r="24" spans="1:19" ht="24.75" customHeight="1" x14ac:dyDescent="0.25">
      <c r="A24" s="1084" t="s">
        <v>61</v>
      </c>
      <c r="B24" s="94" t="s">
        <v>16</v>
      </c>
      <c r="C24" s="686">
        <v>0</v>
      </c>
      <c r="D24" s="362">
        <v>1</v>
      </c>
      <c r="E24" s="605">
        <v>1</v>
      </c>
      <c r="F24" s="603">
        <v>0</v>
      </c>
      <c r="G24" s="606">
        <v>0</v>
      </c>
      <c r="H24" s="607">
        <v>0</v>
      </c>
      <c r="I24" s="375">
        <v>0</v>
      </c>
      <c r="J24" s="606">
        <v>0</v>
      </c>
      <c r="K24" s="635">
        <v>0</v>
      </c>
      <c r="L24" s="360">
        <v>0</v>
      </c>
      <c r="M24" s="362">
        <v>1</v>
      </c>
      <c r="N24" s="876">
        <v>1</v>
      </c>
      <c r="O24" s="634">
        <v>0</v>
      </c>
      <c r="P24" s="362">
        <v>0</v>
      </c>
      <c r="Q24" s="362">
        <v>0</v>
      </c>
      <c r="R24" s="875">
        <v>0</v>
      </c>
      <c r="S24" s="393"/>
    </row>
    <row r="25" spans="1:19" ht="24.75" customHeight="1" x14ac:dyDescent="0.25">
      <c r="A25" s="1085"/>
      <c r="B25" s="94" t="s">
        <v>17</v>
      </c>
      <c r="C25" s="686">
        <v>1</v>
      </c>
      <c r="D25" s="362">
        <v>2</v>
      </c>
      <c r="E25" s="605">
        <v>3</v>
      </c>
      <c r="F25" s="603">
        <v>0</v>
      </c>
      <c r="G25" s="606">
        <v>0</v>
      </c>
      <c r="H25" s="607">
        <v>0</v>
      </c>
      <c r="I25" s="375">
        <v>0</v>
      </c>
      <c r="J25" s="606">
        <v>0</v>
      </c>
      <c r="K25" s="635">
        <v>0</v>
      </c>
      <c r="L25" s="360">
        <v>0</v>
      </c>
      <c r="M25" s="362">
        <v>2</v>
      </c>
      <c r="N25" s="876">
        <v>2</v>
      </c>
      <c r="O25" s="634">
        <v>1</v>
      </c>
      <c r="P25" s="362">
        <v>0</v>
      </c>
      <c r="Q25" s="362">
        <v>1</v>
      </c>
      <c r="R25" s="877">
        <v>0.5</v>
      </c>
      <c r="S25" s="393"/>
    </row>
    <row r="26" spans="1:19" ht="24.75" customHeight="1" x14ac:dyDescent="0.25">
      <c r="A26" s="1085"/>
      <c r="B26" s="94" t="s">
        <v>18</v>
      </c>
      <c r="C26" s="686">
        <v>1</v>
      </c>
      <c r="D26" s="362">
        <v>3</v>
      </c>
      <c r="E26" s="605">
        <v>4</v>
      </c>
      <c r="F26" s="603">
        <v>0</v>
      </c>
      <c r="G26" s="606">
        <v>0</v>
      </c>
      <c r="H26" s="607">
        <v>0</v>
      </c>
      <c r="I26" s="375">
        <v>0</v>
      </c>
      <c r="J26" s="606">
        <v>0</v>
      </c>
      <c r="K26" s="635">
        <v>0</v>
      </c>
      <c r="L26" s="360">
        <v>2</v>
      </c>
      <c r="M26" s="362">
        <v>3</v>
      </c>
      <c r="N26" s="876">
        <v>5</v>
      </c>
      <c r="O26" s="634">
        <v>-1</v>
      </c>
      <c r="P26" s="362">
        <v>0</v>
      </c>
      <c r="Q26" s="362">
        <v>-1</v>
      </c>
      <c r="R26" s="877">
        <v>-0.2</v>
      </c>
      <c r="S26" s="393"/>
    </row>
    <row r="27" spans="1:19" ht="24.75" customHeight="1" x14ac:dyDescent="0.25">
      <c r="A27" s="1085"/>
      <c r="B27" s="114" t="s">
        <v>54</v>
      </c>
      <c r="C27" s="686">
        <v>7</v>
      </c>
      <c r="D27" s="362">
        <v>15</v>
      </c>
      <c r="E27" s="605">
        <v>22</v>
      </c>
      <c r="F27" s="603">
        <v>0</v>
      </c>
      <c r="G27" s="606">
        <v>0</v>
      </c>
      <c r="H27" s="607">
        <v>0</v>
      </c>
      <c r="I27" s="375">
        <v>0</v>
      </c>
      <c r="J27" s="606">
        <v>0</v>
      </c>
      <c r="K27" s="635">
        <v>0</v>
      </c>
      <c r="L27" s="360">
        <v>7</v>
      </c>
      <c r="M27" s="362">
        <v>14</v>
      </c>
      <c r="N27" s="876">
        <v>21</v>
      </c>
      <c r="O27" s="634">
        <v>0</v>
      </c>
      <c r="P27" s="362">
        <v>1</v>
      </c>
      <c r="Q27" s="362">
        <v>1</v>
      </c>
      <c r="R27" s="877">
        <v>4.7600000000000003E-2</v>
      </c>
      <c r="S27" s="393"/>
    </row>
    <row r="28" spans="1:19" ht="24.75" customHeight="1" thickBot="1" x14ac:dyDescent="0.3">
      <c r="A28" s="1086"/>
      <c r="B28" s="95" t="s">
        <v>5</v>
      </c>
      <c r="C28" s="701">
        <v>9</v>
      </c>
      <c r="D28" s="365">
        <v>21</v>
      </c>
      <c r="E28" s="638">
        <v>30</v>
      </c>
      <c r="F28" s="878">
        <v>0</v>
      </c>
      <c r="G28" s="879">
        <v>0</v>
      </c>
      <c r="H28" s="880">
        <v>0</v>
      </c>
      <c r="I28" s="383">
        <v>0</v>
      </c>
      <c r="J28" s="879">
        <v>0</v>
      </c>
      <c r="K28" s="881">
        <v>0</v>
      </c>
      <c r="L28" s="364">
        <v>9</v>
      </c>
      <c r="M28" s="365">
        <v>20</v>
      </c>
      <c r="N28" s="882">
        <v>29</v>
      </c>
      <c r="O28" s="637">
        <v>0</v>
      </c>
      <c r="P28" s="365">
        <v>1</v>
      </c>
      <c r="Q28" s="365">
        <v>1</v>
      </c>
      <c r="R28" s="883">
        <v>3.4500000000000003E-2</v>
      </c>
      <c r="S28" s="393"/>
    </row>
    <row r="29" spans="1:19" ht="24.75" customHeight="1" x14ac:dyDescent="0.25">
      <c r="A29" s="1084" t="s">
        <v>56</v>
      </c>
      <c r="B29" s="94" t="s">
        <v>19</v>
      </c>
      <c r="C29" s="686">
        <v>6</v>
      </c>
      <c r="D29" s="362">
        <v>11</v>
      </c>
      <c r="E29" s="605">
        <v>17</v>
      </c>
      <c r="F29" s="603">
        <v>0</v>
      </c>
      <c r="G29" s="606">
        <v>0</v>
      </c>
      <c r="H29" s="607">
        <v>0</v>
      </c>
      <c r="I29" s="375">
        <v>0</v>
      </c>
      <c r="J29" s="606">
        <v>0</v>
      </c>
      <c r="K29" s="635">
        <v>0</v>
      </c>
      <c r="L29" s="360">
        <v>10</v>
      </c>
      <c r="M29" s="362">
        <v>10</v>
      </c>
      <c r="N29" s="876">
        <v>20</v>
      </c>
      <c r="O29" s="634">
        <v>-4</v>
      </c>
      <c r="P29" s="362">
        <v>1</v>
      </c>
      <c r="Q29" s="362">
        <v>-3</v>
      </c>
      <c r="R29" s="877">
        <v>-0.15</v>
      </c>
      <c r="S29" s="393"/>
    </row>
    <row r="30" spans="1:19" ht="24.75" customHeight="1" thickBot="1" x14ac:dyDescent="0.3">
      <c r="A30" s="1086"/>
      <c r="B30" s="95" t="s">
        <v>5</v>
      </c>
      <c r="C30" s="701">
        <v>6</v>
      </c>
      <c r="D30" s="365">
        <v>11</v>
      </c>
      <c r="E30" s="638">
        <v>17</v>
      </c>
      <c r="F30" s="878">
        <v>0</v>
      </c>
      <c r="G30" s="879">
        <v>0</v>
      </c>
      <c r="H30" s="880">
        <v>0</v>
      </c>
      <c r="I30" s="383">
        <v>0</v>
      </c>
      <c r="J30" s="879">
        <v>0</v>
      </c>
      <c r="K30" s="881">
        <v>0</v>
      </c>
      <c r="L30" s="364">
        <v>10</v>
      </c>
      <c r="M30" s="365">
        <v>10</v>
      </c>
      <c r="N30" s="882">
        <v>20</v>
      </c>
      <c r="O30" s="637">
        <v>-4</v>
      </c>
      <c r="P30" s="365">
        <v>1</v>
      </c>
      <c r="Q30" s="365">
        <v>-3</v>
      </c>
      <c r="R30" s="883">
        <v>-0.15</v>
      </c>
      <c r="S30" s="393"/>
    </row>
    <row r="31" spans="1:19" ht="24.75" customHeight="1" x14ac:dyDescent="0.25">
      <c r="A31" s="1084" t="s">
        <v>62</v>
      </c>
      <c r="B31" s="96" t="s">
        <v>20</v>
      </c>
      <c r="C31" s="710">
        <v>3</v>
      </c>
      <c r="D31" s="368">
        <v>7</v>
      </c>
      <c r="E31" s="867">
        <v>10</v>
      </c>
      <c r="F31" s="868">
        <v>0</v>
      </c>
      <c r="G31" s="869">
        <v>0</v>
      </c>
      <c r="H31" s="870">
        <v>0</v>
      </c>
      <c r="I31" s="871">
        <v>0</v>
      </c>
      <c r="J31" s="869">
        <v>0</v>
      </c>
      <c r="K31" s="872">
        <v>0</v>
      </c>
      <c r="L31" s="367">
        <v>3</v>
      </c>
      <c r="M31" s="368">
        <v>6</v>
      </c>
      <c r="N31" s="873">
        <v>9</v>
      </c>
      <c r="O31" s="874">
        <v>0</v>
      </c>
      <c r="P31" s="368">
        <v>1</v>
      </c>
      <c r="Q31" s="368">
        <v>1</v>
      </c>
      <c r="R31" s="875">
        <v>0.1111</v>
      </c>
      <c r="S31" s="393"/>
    </row>
    <row r="32" spans="1:19" ht="24.75" customHeight="1" x14ac:dyDescent="0.25">
      <c r="A32" s="1085"/>
      <c r="B32" s="94" t="s">
        <v>21</v>
      </c>
      <c r="C32" s="686">
        <v>0</v>
      </c>
      <c r="D32" s="362">
        <v>1</v>
      </c>
      <c r="E32" s="605">
        <v>1</v>
      </c>
      <c r="F32" s="603">
        <v>0</v>
      </c>
      <c r="G32" s="606">
        <v>0</v>
      </c>
      <c r="H32" s="607">
        <v>0</v>
      </c>
      <c r="I32" s="375">
        <v>0</v>
      </c>
      <c r="J32" s="606">
        <v>0</v>
      </c>
      <c r="K32" s="635">
        <v>0</v>
      </c>
      <c r="L32" s="360">
        <v>0</v>
      </c>
      <c r="M32" s="362">
        <v>2</v>
      </c>
      <c r="N32" s="876">
        <v>2</v>
      </c>
      <c r="O32" s="634">
        <v>0</v>
      </c>
      <c r="P32" s="362">
        <v>-1</v>
      </c>
      <c r="Q32" s="362">
        <v>-1</v>
      </c>
      <c r="R32" s="877">
        <v>-0.5</v>
      </c>
      <c r="S32" s="393"/>
    </row>
    <row r="33" spans="1:19" ht="24.75" customHeight="1" x14ac:dyDescent="0.25">
      <c r="A33" s="1085"/>
      <c r="B33" s="94" t="s">
        <v>22</v>
      </c>
      <c r="C33" s="686">
        <v>4</v>
      </c>
      <c r="D33" s="362">
        <v>2</v>
      </c>
      <c r="E33" s="605">
        <v>6</v>
      </c>
      <c r="F33" s="603">
        <v>0</v>
      </c>
      <c r="G33" s="606">
        <v>0</v>
      </c>
      <c r="H33" s="607">
        <v>0</v>
      </c>
      <c r="I33" s="375">
        <v>0</v>
      </c>
      <c r="J33" s="606">
        <v>0</v>
      </c>
      <c r="K33" s="635">
        <v>0</v>
      </c>
      <c r="L33" s="360">
        <v>5</v>
      </c>
      <c r="M33" s="362">
        <v>1</v>
      </c>
      <c r="N33" s="876">
        <v>6</v>
      </c>
      <c r="O33" s="634">
        <v>-1</v>
      </c>
      <c r="P33" s="362">
        <v>1</v>
      </c>
      <c r="Q33" s="362">
        <v>0</v>
      </c>
      <c r="R33" s="877">
        <v>0</v>
      </c>
      <c r="S33" s="393"/>
    </row>
    <row r="34" spans="1:19" ht="24.75" customHeight="1" x14ac:dyDescent="0.25">
      <c r="A34" s="1085"/>
      <c r="B34" s="94" t="s">
        <v>23</v>
      </c>
      <c r="C34" s="686">
        <v>17</v>
      </c>
      <c r="D34" s="362">
        <v>21</v>
      </c>
      <c r="E34" s="605">
        <v>38</v>
      </c>
      <c r="F34" s="603">
        <v>0</v>
      </c>
      <c r="G34" s="606">
        <v>0</v>
      </c>
      <c r="H34" s="607">
        <v>0</v>
      </c>
      <c r="I34" s="375">
        <v>0</v>
      </c>
      <c r="J34" s="606">
        <v>0</v>
      </c>
      <c r="K34" s="635">
        <v>0</v>
      </c>
      <c r="L34" s="360">
        <v>18</v>
      </c>
      <c r="M34" s="362">
        <v>20</v>
      </c>
      <c r="N34" s="876">
        <v>38</v>
      </c>
      <c r="O34" s="634">
        <v>-1</v>
      </c>
      <c r="P34" s="362">
        <v>1</v>
      </c>
      <c r="Q34" s="362">
        <v>0</v>
      </c>
      <c r="R34" s="877">
        <v>0</v>
      </c>
      <c r="S34" s="393"/>
    </row>
    <row r="35" spans="1:19" ht="24.75" customHeight="1" x14ac:dyDescent="0.25">
      <c r="A35" s="1085"/>
      <c r="B35" s="94" t="s">
        <v>24</v>
      </c>
      <c r="C35" s="686">
        <v>5</v>
      </c>
      <c r="D35" s="362">
        <v>6</v>
      </c>
      <c r="E35" s="605">
        <v>11</v>
      </c>
      <c r="F35" s="632">
        <v>0</v>
      </c>
      <c r="G35" s="600">
        <v>0</v>
      </c>
      <c r="H35" s="601">
        <v>0</v>
      </c>
      <c r="I35" s="602">
        <v>0</v>
      </c>
      <c r="J35" s="600">
        <v>0</v>
      </c>
      <c r="K35" s="635">
        <v>0</v>
      </c>
      <c r="L35" s="360">
        <v>5</v>
      </c>
      <c r="M35" s="362">
        <v>5</v>
      </c>
      <c r="N35" s="876">
        <v>10</v>
      </c>
      <c r="O35" s="634">
        <v>0</v>
      </c>
      <c r="P35" s="362">
        <v>1</v>
      </c>
      <c r="Q35" s="362">
        <v>1</v>
      </c>
      <c r="R35" s="877">
        <v>0.1</v>
      </c>
      <c r="S35" s="393"/>
    </row>
    <row r="36" spans="1:19" ht="24.75" customHeight="1" thickBot="1" x14ac:dyDescent="0.3">
      <c r="A36" s="1086"/>
      <c r="B36" s="95" t="s">
        <v>5</v>
      </c>
      <c r="C36" s="711">
        <v>29</v>
      </c>
      <c r="D36" s="370">
        <v>37</v>
      </c>
      <c r="E36" s="613">
        <v>66</v>
      </c>
      <c r="F36" s="884">
        <v>0</v>
      </c>
      <c r="G36" s="614">
        <v>0</v>
      </c>
      <c r="H36" s="615">
        <v>0</v>
      </c>
      <c r="I36" s="616">
        <v>0</v>
      </c>
      <c r="J36" s="614">
        <v>0</v>
      </c>
      <c r="K36" s="885">
        <v>0</v>
      </c>
      <c r="L36" s="369">
        <v>31</v>
      </c>
      <c r="M36" s="370">
        <v>34</v>
      </c>
      <c r="N36" s="886">
        <v>65</v>
      </c>
      <c r="O36" s="637">
        <v>-2</v>
      </c>
      <c r="P36" s="365">
        <v>3</v>
      </c>
      <c r="Q36" s="365">
        <v>1</v>
      </c>
      <c r="R36" s="883">
        <v>1.54E-2</v>
      </c>
      <c r="S36" s="393"/>
    </row>
    <row r="37" spans="1:19" ht="24.75" customHeight="1" thickBot="1" x14ac:dyDescent="0.3">
      <c r="A37" s="99"/>
      <c r="B37" s="100" t="s">
        <v>5</v>
      </c>
      <c r="C37" s="712">
        <v>73</v>
      </c>
      <c r="D37" s="372">
        <v>119</v>
      </c>
      <c r="E37" s="936">
        <v>192</v>
      </c>
      <c r="F37" s="593">
        <v>0</v>
      </c>
      <c r="G37" s="372">
        <v>0</v>
      </c>
      <c r="H37" s="594">
        <v>0</v>
      </c>
      <c r="I37" s="595">
        <v>0</v>
      </c>
      <c r="J37" s="372">
        <v>0</v>
      </c>
      <c r="K37" s="596">
        <v>0</v>
      </c>
      <c r="L37" s="371">
        <v>80</v>
      </c>
      <c r="M37" s="372">
        <v>116</v>
      </c>
      <c r="N37" s="887">
        <v>196</v>
      </c>
      <c r="O37" s="888">
        <v>-7</v>
      </c>
      <c r="P37" s="937">
        <v>3</v>
      </c>
      <c r="Q37" s="938">
        <v>-4</v>
      </c>
      <c r="R37" s="939">
        <v>-2.0400000000000001E-2</v>
      </c>
      <c r="S37" s="393"/>
    </row>
    <row r="38" spans="1:19" ht="24.75" customHeight="1" x14ac:dyDescent="0.25">
      <c r="A38" s="101"/>
      <c r="B38" s="102" t="s">
        <v>25</v>
      </c>
      <c r="C38" s="713">
        <v>57</v>
      </c>
      <c r="D38" s="374">
        <v>116</v>
      </c>
      <c r="E38" s="889">
        <v>173</v>
      </c>
      <c r="F38" s="644">
        <v>0</v>
      </c>
      <c r="G38" s="645">
        <v>0</v>
      </c>
      <c r="H38" s="646">
        <v>0</v>
      </c>
      <c r="I38" s="890">
        <v>0</v>
      </c>
      <c r="J38" s="645">
        <v>0</v>
      </c>
      <c r="K38" s="891">
        <v>0</v>
      </c>
      <c r="L38" s="373">
        <v>67</v>
      </c>
      <c r="M38" s="374">
        <v>118</v>
      </c>
      <c r="N38" s="598">
        <v>185</v>
      </c>
      <c r="O38" s="874">
        <v>-10</v>
      </c>
      <c r="P38" s="368">
        <v>-2</v>
      </c>
      <c r="Q38" s="368">
        <v>-12</v>
      </c>
      <c r="R38" s="875">
        <v>-6.4899999999999999E-2</v>
      </c>
      <c r="S38" s="393"/>
    </row>
    <row r="39" spans="1:19" ht="24.75" customHeight="1" x14ac:dyDescent="0.25">
      <c r="A39" s="103"/>
      <c r="B39" s="104" t="s">
        <v>26</v>
      </c>
      <c r="C39" s="695">
        <v>84</v>
      </c>
      <c r="D39" s="376">
        <v>127</v>
      </c>
      <c r="E39" s="605">
        <v>211</v>
      </c>
      <c r="F39" s="603">
        <v>0</v>
      </c>
      <c r="G39" s="606">
        <v>0</v>
      </c>
      <c r="H39" s="607">
        <v>0</v>
      </c>
      <c r="I39" s="375">
        <v>0</v>
      </c>
      <c r="J39" s="606">
        <v>0</v>
      </c>
      <c r="K39" s="635">
        <v>0</v>
      </c>
      <c r="L39" s="375">
        <v>79</v>
      </c>
      <c r="M39" s="376">
        <v>118</v>
      </c>
      <c r="N39" s="604">
        <v>197</v>
      </c>
      <c r="O39" s="634">
        <v>5</v>
      </c>
      <c r="P39" s="362">
        <v>9</v>
      </c>
      <c r="Q39" s="362">
        <v>14</v>
      </c>
      <c r="R39" s="877">
        <v>7.1099999999999997E-2</v>
      </c>
      <c r="S39" s="393"/>
    </row>
    <row r="40" spans="1:19" ht="24.75" customHeight="1" x14ac:dyDescent="0.25">
      <c r="A40" s="103"/>
      <c r="B40" s="104" t="s">
        <v>27</v>
      </c>
      <c r="C40" s="695">
        <v>27</v>
      </c>
      <c r="D40" s="376">
        <v>42</v>
      </c>
      <c r="E40" s="605">
        <v>69</v>
      </c>
      <c r="F40" s="603">
        <v>0</v>
      </c>
      <c r="G40" s="606">
        <v>0</v>
      </c>
      <c r="H40" s="607">
        <v>0</v>
      </c>
      <c r="I40" s="375">
        <v>0</v>
      </c>
      <c r="J40" s="606">
        <v>1</v>
      </c>
      <c r="K40" s="635">
        <v>1</v>
      </c>
      <c r="L40" s="375">
        <v>28</v>
      </c>
      <c r="M40" s="376">
        <v>41</v>
      </c>
      <c r="N40" s="604">
        <v>69</v>
      </c>
      <c r="O40" s="634">
        <v>-1</v>
      </c>
      <c r="P40" s="362">
        <v>1</v>
      </c>
      <c r="Q40" s="362">
        <v>0</v>
      </c>
      <c r="R40" s="877">
        <v>0</v>
      </c>
      <c r="S40" s="393"/>
    </row>
    <row r="41" spans="1:19" ht="24.75" customHeight="1" x14ac:dyDescent="0.25">
      <c r="A41" s="103"/>
      <c r="B41" s="104" t="s">
        <v>28</v>
      </c>
      <c r="C41" s="695">
        <v>43</v>
      </c>
      <c r="D41" s="376">
        <v>56</v>
      </c>
      <c r="E41" s="605">
        <v>99</v>
      </c>
      <c r="F41" s="603">
        <v>0</v>
      </c>
      <c r="G41" s="606">
        <v>0</v>
      </c>
      <c r="H41" s="607">
        <v>0</v>
      </c>
      <c r="I41" s="375">
        <v>0</v>
      </c>
      <c r="J41" s="606">
        <v>0</v>
      </c>
      <c r="K41" s="635">
        <v>0</v>
      </c>
      <c r="L41" s="375">
        <v>57</v>
      </c>
      <c r="M41" s="376">
        <v>59</v>
      </c>
      <c r="N41" s="604">
        <v>116</v>
      </c>
      <c r="O41" s="634">
        <v>-14</v>
      </c>
      <c r="P41" s="362">
        <v>-3</v>
      </c>
      <c r="Q41" s="362">
        <v>-17</v>
      </c>
      <c r="R41" s="877">
        <v>-0.14660000000000001</v>
      </c>
      <c r="S41" s="393"/>
    </row>
    <row r="42" spans="1:19" ht="24.75" customHeight="1" x14ac:dyDescent="0.25">
      <c r="A42" s="103"/>
      <c r="B42" s="104" t="s">
        <v>29</v>
      </c>
      <c r="C42" s="695">
        <v>41</v>
      </c>
      <c r="D42" s="376">
        <v>49</v>
      </c>
      <c r="E42" s="605">
        <v>90</v>
      </c>
      <c r="F42" s="603">
        <v>0</v>
      </c>
      <c r="G42" s="606">
        <v>0</v>
      </c>
      <c r="H42" s="607">
        <v>0</v>
      </c>
      <c r="I42" s="375">
        <v>0</v>
      </c>
      <c r="J42" s="606">
        <v>0</v>
      </c>
      <c r="K42" s="635">
        <v>0</v>
      </c>
      <c r="L42" s="375">
        <v>51</v>
      </c>
      <c r="M42" s="376">
        <v>50</v>
      </c>
      <c r="N42" s="604">
        <v>101</v>
      </c>
      <c r="O42" s="634">
        <v>-10</v>
      </c>
      <c r="P42" s="362">
        <v>-1</v>
      </c>
      <c r="Q42" s="362">
        <v>-11</v>
      </c>
      <c r="R42" s="877">
        <v>-0.1089</v>
      </c>
      <c r="S42" s="393"/>
    </row>
    <row r="43" spans="1:19" ht="24.75" customHeight="1" x14ac:dyDescent="0.25">
      <c r="A43" s="1095" t="s">
        <v>63</v>
      </c>
      <c r="B43" s="104" t="s">
        <v>30</v>
      </c>
      <c r="C43" s="695">
        <v>11</v>
      </c>
      <c r="D43" s="376">
        <v>9</v>
      </c>
      <c r="E43" s="605">
        <v>20</v>
      </c>
      <c r="F43" s="603">
        <v>0</v>
      </c>
      <c r="G43" s="606">
        <v>0</v>
      </c>
      <c r="H43" s="607">
        <v>0</v>
      </c>
      <c r="I43" s="375">
        <v>0</v>
      </c>
      <c r="J43" s="606">
        <v>0</v>
      </c>
      <c r="K43" s="635">
        <v>0</v>
      </c>
      <c r="L43" s="375">
        <v>8</v>
      </c>
      <c r="M43" s="376">
        <v>9</v>
      </c>
      <c r="N43" s="604">
        <v>17</v>
      </c>
      <c r="O43" s="634">
        <v>3</v>
      </c>
      <c r="P43" s="362">
        <v>0</v>
      </c>
      <c r="Q43" s="362">
        <v>3</v>
      </c>
      <c r="R43" s="877">
        <v>0.17649999999999999</v>
      </c>
      <c r="S43" s="393"/>
    </row>
    <row r="44" spans="1:19" ht="24.75" customHeight="1" x14ac:dyDescent="0.25">
      <c r="A44" s="1095"/>
      <c r="B44" s="105" t="s">
        <v>31</v>
      </c>
      <c r="C44" s="695">
        <v>19</v>
      </c>
      <c r="D44" s="376">
        <v>25</v>
      </c>
      <c r="E44" s="605">
        <v>44</v>
      </c>
      <c r="F44" s="603">
        <v>0</v>
      </c>
      <c r="G44" s="606">
        <v>0</v>
      </c>
      <c r="H44" s="607">
        <v>0</v>
      </c>
      <c r="I44" s="375">
        <v>0</v>
      </c>
      <c r="J44" s="606">
        <v>0</v>
      </c>
      <c r="K44" s="635">
        <v>0</v>
      </c>
      <c r="L44" s="375">
        <v>17</v>
      </c>
      <c r="M44" s="376">
        <v>24</v>
      </c>
      <c r="N44" s="604">
        <v>41</v>
      </c>
      <c r="O44" s="634">
        <v>2</v>
      </c>
      <c r="P44" s="362">
        <v>1</v>
      </c>
      <c r="Q44" s="362">
        <v>3</v>
      </c>
      <c r="R44" s="877">
        <v>7.3200000000000001E-2</v>
      </c>
      <c r="S44" s="393"/>
    </row>
    <row r="45" spans="1:19" ht="24.75" customHeight="1" x14ac:dyDescent="0.25">
      <c r="A45" s="103"/>
      <c r="B45" s="105" t="s">
        <v>32</v>
      </c>
      <c r="C45" s="695">
        <v>17</v>
      </c>
      <c r="D45" s="376">
        <v>29</v>
      </c>
      <c r="E45" s="605">
        <v>46</v>
      </c>
      <c r="F45" s="603">
        <v>0</v>
      </c>
      <c r="G45" s="606">
        <v>0</v>
      </c>
      <c r="H45" s="607">
        <v>0</v>
      </c>
      <c r="I45" s="375">
        <v>0</v>
      </c>
      <c r="J45" s="606">
        <v>0</v>
      </c>
      <c r="K45" s="635">
        <v>0</v>
      </c>
      <c r="L45" s="375">
        <v>19</v>
      </c>
      <c r="M45" s="376">
        <v>29</v>
      </c>
      <c r="N45" s="604">
        <v>48</v>
      </c>
      <c r="O45" s="634">
        <v>-2</v>
      </c>
      <c r="P45" s="362">
        <v>0</v>
      </c>
      <c r="Q45" s="362">
        <v>-2</v>
      </c>
      <c r="R45" s="877">
        <v>-4.1700000000000001E-2</v>
      </c>
      <c r="S45" s="393"/>
    </row>
    <row r="46" spans="1:19" ht="24.75" customHeight="1" x14ac:dyDescent="0.25">
      <c r="A46" s="103"/>
      <c r="B46" s="105" t="s">
        <v>33</v>
      </c>
      <c r="C46" s="565">
        <v>13</v>
      </c>
      <c r="D46" s="362">
        <v>15</v>
      </c>
      <c r="E46" s="605">
        <v>28</v>
      </c>
      <c r="F46" s="603">
        <v>0</v>
      </c>
      <c r="G46" s="606">
        <v>0</v>
      </c>
      <c r="H46" s="607">
        <v>0</v>
      </c>
      <c r="I46" s="375">
        <v>0</v>
      </c>
      <c r="J46" s="606">
        <v>0</v>
      </c>
      <c r="K46" s="635">
        <v>0</v>
      </c>
      <c r="L46" s="360">
        <v>10</v>
      </c>
      <c r="M46" s="362">
        <v>16</v>
      </c>
      <c r="N46" s="604">
        <v>26</v>
      </c>
      <c r="O46" s="634">
        <v>3</v>
      </c>
      <c r="P46" s="362">
        <v>-1</v>
      </c>
      <c r="Q46" s="362">
        <v>2</v>
      </c>
      <c r="R46" s="877">
        <v>7.6899999999999996E-2</v>
      </c>
      <c r="S46" s="393"/>
    </row>
    <row r="47" spans="1:19" ht="24.75" customHeight="1" x14ac:dyDescent="0.25">
      <c r="A47" s="103"/>
      <c r="B47" s="105" t="s">
        <v>34</v>
      </c>
      <c r="C47" s="565">
        <v>12</v>
      </c>
      <c r="D47" s="362">
        <v>10</v>
      </c>
      <c r="E47" s="605">
        <v>22</v>
      </c>
      <c r="F47" s="603">
        <v>0</v>
      </c>
      <c r="G47" s="606">
        <v>0</v>
      </c>
      <c r="H47" s="607">
        <v>0</v>
      </c>
      <c r="I47" s="375">
        <v>0</v>
      </c>
      <c r="J47" s="606">
        <v>0</v>
      </c>
      <c r="K47" s="635">
        <v>0</v>
      </c>
      <c r="L47" s="360">
        <v>15</v>
      </c>
      <c r="M47" s="362">
        <v>12</v>
      </c>
      <c r="N47" s="604">
        <v>27</v>
      </c>
      <c r="O47" s="634">
        <v>-3</v>
      </c>
      <c r="P47" s="362">
        <v>-2</v>
      </c>
      <c r="Q47" s="362">
        <v>-5</v>
      </c>
      <c r="R47" s="877">
        <v>-0.1852</v>
      </c>
      <c r="S47" s="393"/>
    </row>
    <row r="48" spans="1:19" ht="24.75" customHeight="1" x14ac:dyDescent="0.25">
      <c r="A48" s="103"/>
      <c r="B48" s="106" t="s">
        <v>35</v>
      </c>
      <c r="C48" s="611">
        <v>31</v>
      </c>
      <c r="D48" s="370">
        <v>25</v>
      </c>
      <c r="E48" s="613">
        <v>56</v>
      </c>
      <c r="F48" s="884">
        <v>0</v>
      </c>
      <c r="G48" s="614">
        <v>0</v>
      </c>
      <c r="H48" s="615">
        <v>0</v>
      </c>
      <c r="I48" s="616">
        <v>0</v>
      </c>
      <c r="J48" s="614">
        <v>0</v>
      </c>
      <c r="K48" s="885">
        <v>0</v>
      </c>
      <c r="L48" s="369">
        <v>26</v>
      </c>
      <c r="M48" s="370">
        <v>22</v>
      </c>
      <c r="N48" s="610">
        <v>48</v>
      </c>
      <c r="O48" s="892">
        <v>5</v>
      </c>
      <c r="P48" s="370">
        <v>3</v>
      </c>
      <c r="Q48" s="370">
        <v>8</v>
      </c>
      <c r="R48" s="893">
        <v>0.16669999999999999</v>
      </c>
      <c r="S48" s="393"/>
    </row>
    <row r="49" spans="1:19" ht="24.75" customHeight="1" thickBot="1" x14ac:dyDescent="0.3">
      <c r="A49" s="107"/>
      <c r="B49" s="95" t="s">
        <v>55</v>
      </c>
      <c r="C49" s="707">
        <v>12</v>
      </c>
      <c r="D49" s="364">
        <v>10</v>
      </c>
      <c r="E49" s="638">
        <v>22</v>
      </c>
      <c r="F49" s="878">
        <v>0</v>
      </c>
      <c r="G49" s="879">
        <v>0</v>
      </c>
      <c r="H49" s="880">
        <v>0</v>
      </c>
      <c r="I49" s="383">
        <v>0</v>
      </c>
      <c r="J49" s="879">
        <v>0</v>
      </c>
      <c r="K49" s="881">
        <v>0</v>
      </c>
      <c r="L49" s="364">
        <v>12</v>
      </c>
      <c r="M49" s="364">
        <v>12</v>
      </c>
      <c r="N49" s="612">
        <v>24</v>
      </c>
      <c r="O49" s="894">
        <v>0</v>
      </c>
      <c r="P49" s="895">
        <v>-2</v>
      </c>
      <c r="Q49" s="895">
        <v>-2</v>
      </c>
      <c r="R49" s="896">
        <v>-8.3299999999999999E-2</v>
      </c>
      <c r="S49" s="393"/>
    </row>
    <row r="50" spans="1:19" ht="24.75" customHeight="1" thickBot="1" x14ac:dyDescent="0.3">
      <c r="A50" s="108"/>
      <c r="B50" s="109" t="s">
        <v>36</v>
      </c>
      <c r="C50" s="714">
        <v>367</v>
      </c>
      <c r="D50" s="378">
        <v>513</v>
      </c>
      <c r="E50" s="618">
        <v>880</v>
      </c>
      <c r="F50" s="897">
        <v>0</v>
      </c>
      <c r="G50" s="898">
        <v>0</v>
      </c>
      <c r="H50" s="899">
        <v>0</v>
      </c>
      <c r="I50" s="900">
        <v>0</v>
      </c>
      <c r="J50" s="898">
        <v>1</v>
      </c>
      <c r="K50" s="901">
        <v>1</v>
      </c>
      <c r="L50" s="377">
        <v>389</v>
      </c>
      <c r="M50" s="378">
        <v>510</v>
      </c>
      <c r="N50" s="902">
        <v>899</v>
      </c>
      <c r="O50" s="617">
        <v>-22</v>
      </c>
      <c r="P50" s="378">
        <v>3</v>
      </c>
      <c r="Q50" s="378">
        <v>-19</v>
      </c>
      <c r="R50" s="903">
        <v>-2.1100000000000001E-2</v>
      </c>
      <c r="S50" s="393"/>
    </row>
    <row r="51" spans="1:19" ht="24.75" customHeight="1" thickTop="1" thickBot="1" x14ac:dyDescent="0.3">
      <c r="A51" s="110"/>
      <c r="B51" s="111" t="s">
        <v>37</v>
      </c>
      <c r="C51" s="715">
        <v>440</v>
      </c>
      <c r="D51" s="380">
        <v>632</v>
      </c>
      <c r="E51" s="940">
        <v>1072</v>
      </c>
      <c r="F51" s="904">
        <v>0</v>
      </c>
      <c r="G51" s="905">
        <v>0</v>
      </c>
      <c r="H51" s="906">
        <v>0</v>
      </c>
      <c r="I51" s="907">
        <v>0</v>
      </c>
      <c r="J51" s="905">
        <v>1</v>
      </c>
      <c r="K51" s="908">
        <v>1</v>
      </c>
      <c r="L51" s="379">
        <v>469</v>
      </c>
      <c r="M51" s="380">
        <v>626</v>
      </c>
      <c r="N51" s="909">
        <v>1095</v>
      </c>
      <c r="O51" s="624">
        <v>-29</v>
      </c>
      <c r="P51" s="380">
        <v>6</v>
      </c>
      <c r="Q51" s="380">
        <v>-23</v>
      </c>
      <c r="R51" s="941">
        <v>-2.1000000000000001E-2</v>
      </c>
      <c r="S51" s="393"/>
    </row>
    <row r="52" spans="1:19" ht="24.75" hidden="1" customHeight="1" thickTop="1" x14ac:dyDescent="0.25">
      <c r="A52" s="115"/>
      <c r="B52" s="112" t="s">
        <v>38</v>
      </c>
      <c r="C52" s="555">
        <v>77</v>
      </c>
      <c r="D52" s="910">
        <v>146</v>
      </c>
      <c r="E52" s="911">
        <v>223</v>
      </c>
      <c r="F52" s="912">
        <v>84</v>
      </c>
      <c r="G52" s="913">
        <v>127</v>
      </c>
      <c r="H52" s="914">
        <v>211</v>
      </c>
      <c r="I52" s="915">
        <v>0</v>
      </c>
      <c r="J52" s="913">
        <v>0</v>
      </c>
      <c r="K52" s="916">
        <v>0</v>
      </c>
      <c r="L52" s="917">
        <v>96</v>
      </c>
      <c r="M52" s="910">
        <v>162</v>
      </c>
      <c r="N52" s="918">
        <v>258</v>
      </c>
      <c r="O52" s="919">
        <v>-19</v>
      </c>
      <c r="P52" s="920">
        <v>-16</v>
      </c>
      <c r="Q52" s="920">
        <v>-35</v>
      </c>
      <c r="R52" s="921">
        <v>-0.13569999999999999</v>
      </c>
      <c r="S52" s="393"/>
    </row>
    <row r="53" spans="1:19" ht="24.75" hidden="1" customHeight="1" x14ac:dyDescent="0.25">
      <c r="A53" s="103" t="s">
        <v>39</v>
      </c>
      <c r="B53" s="113" t="s">
        <v>40</v>
      </c>
      <c r="C53" s="553">
        <v>88</v>
      </c>
      <c r="D53" s="562">
        <v>119</v>
      </c>
      <c r="E53" s="922">
        <v>207</v>
      </c>
      <c r="F53" s="923">
        <v>84</v>
      </c>
      <c r="G53" s="560">
        <v>127</v>
      </c>
      <c r="H53" s="561">
        <v>211</v>
      </c>
      <c r="I53" s="562">
        <v>0</v>
      </c>
      <c r="J53" s="560">
        <v>0</v>
      </c>
      <c r="K53" s="924">
        <v>0</v>
      </c>
      <c r="L53" s="925">
        <v>108</v>
      </c>
      <c r="M53" s="562">
        <v>120</v>
      </c>
      <c r="N53" s="926">
        <v>228</v>
      </c>
      <c r="O53" s="556">
        <v>-20</v>
      </c>
      <c r="P53" s="925">
        <v>-1</v>
      </c>
      <c r="Q53" s="564">
        <v>-21</v>
      </c>
      <c r="R53" s="927">
        <v>-9.2100000000000001E-2</v>
      </c>
      <c r="S53" s="393"/>
    </row>
    <row r="54" spans="1:19" ht="24.75" hidden="1" customHeight="1" x14ac:dyDescent="0.25">
      <c r="A54" s="103" t="s">
        <v>41</v>
      </c>
      <c r="B54" s="113" t="s">
        <v>42</v>
      </c>
      <c r="C54" s="553">
        <v>89</v>
      </c>
      <c r="D54" s="562">
        <v>111</v>
      </c>
      <c r="E54" s="559">
        <v>200</v>
      </c>
      <c r="F54" s="923">
        <v>0</v>
      </c>
      <c r="G54" s="560">
        <v>0</v>
      </c>
      <c r="H54" s="561">
        <v>0</v>
      </c>
      <c r="I54" s="562">
        <v>0</v>
      </c>
      <c r="J54" s="560">
        <v>0</v>
      </c>
      <c r="K54" s="577">
        <v>0</v>
      </c>
      <c r="L54" s="925">
        <v>92</v>
      </c>
      <c r="M54" s="562">
        <v>105</v>
      </c>
      <c r="N54" s="558">
        <v>197</v>
      </c>
      <c r="O54" s="556">
        <v>-3</v>
      </c>
      <c r="P54" s="925">
        <v>6</v>
      </c>
      <c r="Q54" s="564">
        <v>3</v>
      </c>
      <c r="R54" s="928">
        <v>1.52E-2</v>
      </c>
      <c r="S54" s="393"/>
    </row>
    <row r="55" spans="1:19" ht="24.75" hidden="1" customHeight="1" x14ac:dyDescent="0.25">
      <c r="A55" s="103" t="s">
        <v>43</v>
      </c>
      <c r="B55" s="859" t="s">
        <v>44</v>
      </c>
      <c r="C55" s="553">
        <v>79</v>
      </c>
      <c r="D55" s="562">
        <v>121</v>
      </c>
      <c r="E55" s="929">
        <v>200</v>
      </c>
      <c r="F55" s="923">
        <v>0</v>
      </c>
      <c r="G55" s="560">
        <v>0</v>
      </c>
      <c r="H55" s="561">
        <v>0</v>
      </c>
      <c r="I55" s="562">
        <v>0</v>
      </c>
      <c r="J55" s="560">
        <v>0</v>
      </c>
      <c r="K55" s="930">
        <v>0</v>
      </c>
      <c r="L55" s="925">
        <v>72</v>
      </c>
      <c r="M55" s="562">
        <v>118</v>
      </c>
      <c r="N55" s="591">
        <v>190</v>
      </c>
      <c r="O55" s="588">
        <v>7</v>
      </c>
      <c r="P55" s="589">
        <v>3</v>
      </c>
      <c r="Q55" s="589">
        <v>10</v>
      </c>
      <c r="R55" s="928">
        <v>5.2600000000000001E-2</v>
      </c>
      <c r="S55" s="393"/>
    </row>
    <row r="56" spans="1:19" ht="24.75" hidden="1" customHeight="1" thickBot="1" x14ac:dyDescent="0.3">
      <c r="A56" s="116"/>
      <c r="B56" s="93" t="s">
        <v>45</v>
      </c>
      <c r="C56" s="554">
        <v>107</v>
      </c>
      <c r="D56" s="931">
        <v>135</v>
      </c>
      <c r="E56" s="578">
        <v>242</v>
      </c>
      <c r="F56" s="932">
        <v>0</v>
      </c>
      <c r="G56" s="579">
        <v>0</v>
      </c>
      <c r="H56" s="933">
        <v>0</v>
      </c>
      <c r="I56" s="580">
        <v>0</v>
      </c>
      <c r="J56" s="579">
        <v>0</v>
      </c>
      <c r="K56" s="581">
        <v>0</v>
      </c>
      <c r="L56" s="934">
        <v>101</v>
      </c>
      <c r="M56" s="931">
        <v>121</v>
      </c>
      <c r="N56" s="569">
        <v>222</v>
      </c>
      <c r="O56" s="567">
        <v>6</v>
      </c>
      <c r="P56" s="568">
        <v>14</v>
      </c>
      <c r="Q56" s="568">
        <v>20</v>
      </c>
      <c r="R56" s="935">
        <v>9.01E-2</v>
      </c>
      <c r="S56" s="393"/>
    </row>
    <row r="57" spans="1:19" ht="17" thickTop="1" x14ac:dyDescent="0.25">
      <c r="A57" s="386" t="s">
        <v>169</v>
      </c>
      <c r="B57" s="1" t="s">
        <v>53</v>
      </c>
      <c r="C57" s="396"/>
      <c r="D57" s="396"/>
      <c r="E57" s="396"/>
      <c r="F57" s="396"/>
      <c r="G57" s="396"/>
      <c r="H57" s="396"/>
      <c r="I57" s="396"/>
      <c r="J57" s="396"/>
      <c r="K57" s="396"/>
      <c r="L57" s="396"/>
      <c r="M57" s="396"/>
      <c r="N57" s="396"/>
      <c r="O57" s="396"/>
      <c r="P57" s="396"/>
      <c r="Q57" s="396"/>
      <c r="R57" s="396"/>
    </row>
    <row r="58" spans="1:19" x14ac:dyDescent="0.25">
      <c r="A58" s="387" t="s">
        <v>170</v>
      </c>
      <c r="B58" s="1" t="s">
        <v>168</v>
      </c>
    </row>
  </sheetData>
  <mergeCells count="26">
    <mergeCell ref="B2:F2"/>
    <mergeCell ref="G2:I2"/>
    <mergeCell ref="A24:A28"/>
    <mergeCell ref="A4:B6"/>
    <mergeCell ref="A43:A44"/>
    <mergeCell ref="A29:A30"/>
    <mergeCell ref="A31:A36"/>
    <mergeCell ref="C4:K4"/>
    <mergeCell ref="A13:A16"/>
    <mergeCell ref="A17:A23"/>
    <mergeCell ref="A7:A9"/>
    <mergeCell ref="A10:A12"/>
    <mergeCell ref="E5:E6"/>
    <mergeCell ref="D5:D6"/>
    <mergeCell ref="C5:C6"/>
    <mergeCell ref="F5:H5"/>
    <mergeCell ref="I5:K5"/>
    <mergeCell ref="O5:O6"/>
    <mergeCell ref="N5:N6"/>
    <mergeCell ref="M5:M6"/>
    <mergeCell ref="L5:L6"/>
    <mergeCell ref="L4:N4"/>
    <mergeCell ref="O4:R4"/>
    <mergeCell ref="R5:R6"/>
    <mergeCell ref="Q5:Q6"/>
    <mergeCell ref="P5:P6"/>
  </mergeCells>
  <phoneticPr fontId="5"/>
  <printOptions horizontalCentered="1"/>
  <pageMargins left="0.39370078740157483" right="0.19685039370078741" top="0.59055118110236227" bottom="0.39370078740157483" header="0.51181102362204722" footer="0.51181102362204722"/>
  <pageSetup paperSize="9" scale="55" orientation="portrait" r:id="rId1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S153"/>
  <sheetViews>
    <sheetView view="pageBreakPreview" topLeftCell="A23" zoomScale="70" zoomScaleNormal="100" zoomScaleSheetLayoutView="70" workbookViewId="0">
      <selection activeCell="AJ10" sqref="AJ10"/>
    </sheetView>
  </sheetViews>
  <sheetFormatPr defaultColWidth="1.640625" defaultRowHeight="12" x14ac:dyDescent="0.25"/>
  <cols>
    <col min="1" max="1" width="12.5703125" style="942" customWidth="1"/>
    <col min="2" max="2" width="5.35546875" style="942" customWidth="1"/>
    <col min="3" max="4" width="9.0703125" style="942" customWidth="1"/>
    <col min="5" max="5" width="10.140625" style="942" customWidth="1"/>
    <col min="6" max="7" width="9.0703125" style="942" customWidth="1"/>
    <col min="8" max="8" width="10" style="942" customWidth="1"/>
    <col min="9" max="11" width="7.42578125" style="942" customWidth="1"/>
    <col min="12" max="12" width="8.5703125" style="942" customWidth="1"/>
    <col min="13" max="16384" width="1.640625" style="942"/>
  </cols>
  <sheetData>
    <row r="1" spans="1:19" ht="23.5" x14ac:dyDescent="0.25">
      <c r="L1" s="943" t="s">
        <v>110</v>
      </c>
    </row>
    <row r="2" spans="1:19" ht="16.5" x14ac:dyDescent="0.25">
      <c r="A2" s="1232" t="s">
        <v>171</v>
      </c>
      <c r="B2" s="1232"/>
      <c r="C2" s="1232"/>
      <c r="D2" s="1232"/>
      <c r="E2" s="1232"/>
      <c r="F2" s="1231">
        <v>45840</v>
      </c>
      <c r="G2" s="1231"/>
      <c r="H2" s="944" t="s">
        <v>144</v>
      </c>
    </row>
    <row r="3" spans="1:19" ht="20.149999999999999" customHeight="1" x14ac:dyDescent="0.25">
      <c r="B3" s="944"/>
      <c r="C3" s="944"/>
      <c r="D3" s="944"/>
      <c r="E3" s="944"/>
      <c r="F3" s="944"/>
      <c r="G3" s="944"/>
      <c r="H3" s="944"/>
      <c r="I3" s="944"/>
      <c r="J3" s="944"/>
      <c r="L3" s="944"/>
      <c r="M3" s="945"/>
      <c r="N3" s="945"/>
      <c r="O3" s="945"/>
      <c r="P3" s="945"/>
      <c r="Q3" s="945"/>
      <c r="R3" s="945"/>
      <c r="S3" s="945"/>
    </row>
    <row r="4" spans="1:19" ht="26.15" customHeight="1" x14ac:dyDescent="0.25">
      <c r="A4" s="1234" t="s">
        <v>64</v>
      </c>
      <c r="B4" s="1236" t="s">
        <v>172</v>
      </c>
      <c r="C4" s="1220">
        <v>45840</v>
      </c>
      <c r="D4" s="1221"/>
      <c r="E4" s="1222"/>
      <c r="F4" s="1223" t="s">
        <v>299</v>
      </c>
      <c r="G4" s="1224"/>
      <c r="H4" s="1225"/>
      <c r="I4" s="1217" t="s">
        <v>121</v>
      </c>
      <c r="J4" s="1218"/>
      <c r="K4" s="1218"/>
      <c r="L4" s="1219"/>
    </row>
    <row r="5" spans="1:19" ht="15" customHeight="1" x14ac:dyDescent="0.25">
      <c r="A5" s="1235"/>
      <c r="B5" s="1237"/>
      <c r="C5" s="946" t="s">
        <v>66</v>
      </c>
      <c r="D5" s="947" t="s">
        <v>67</v>
      </c>
      <c r="E5" s="948" t="s">
        <v>68</v>
      </c>
      <c r="F5" s="946" t="s">
        <v>66</v>
      </c>
      <c r="G5" s="947" t="s">
        <v>67</v>
      </c>
      <c r="H5" s="946" t="s">
        <v>68</v>
      </c>
      <c r="I5" s="949" t="s">
        <v>1</v>
      </c>
      <c r="J5" s="949" t="s">
        <v>2</v>
      </c>
      <c r="K5" s="949" t="s">
        <v>3</v>
      </c>
      <c r="L5" s="949" t="s">
        <v>4</v>
      </c>
    </row>
    <row r="6" spans="1:19" ht="25.5" customHeight="1" x14ac:dyDescent="0.25">
      <c r="A6" s="950" t="s">
        <v>69</v>
      </c>
      <c r="B6" s="1226" t="s">
        <v>157</v>
      </c>
      <c r="C6" s="951">
        <v>57</v>
      </c>
      <c r="D6" s="951">
        <v>116</v>
      </c>
      <c r="E6" s="952">
        <v>173</v>
      </c>
      <c r="F6" s="951">
        <v>67</v>
      </c>
      <c r="G6" s="953">
        <v>118</v>
      </c>
      <c r="H6" s="951">
        <v>185</v>
      </c>
      <c r="I6" s="954">
        <v>-10</v>
      </c>
      <c r="J6" s="955">
        <v>-2</v>
      </c>
      <c r="K6" s="955">
        <v>-12</v>
      </c>
      <c r="L6" s="956">
        <v>-6.4899999999999999E-2</v>
      </c>
    </row>
    <row r="7" spans="1:19" ht="25.5" customHeight="1" x14ac:dyDescent="0.25">
      <c r="A7" s="957" t="s">
        <v>70</v>
      </c>
      <c r="B7" s="1227"/>
      <c r="C7" s="951">
        <v>11</v>
      </c>
      <c r="D7" s="951">
        <v>9</v>
      </c>
      <c r="E7" s="952">
        <v>20</v>
      </c>
      <c r="F7" s="951">
        <v>8</v>
      </c>
      <c r="G7" s="953">
        <v>9</v>
      </c>
      <c r="H7" s="952">
        <v>17</v>
      </c>
      <c r="I7" s="958">
        <v>3</v>
      </c>
      <c r="J7" s="958">
        <v>0</v>
      </c>
      <c r="K7" s="958">
        <v>3</v>
      </c>
      <c r="L7" s="959">
        <v>0.17649999999999999</v>
      </c>
    </row>
    <row r="8" spans="1:19" ht="25.5" customHeight="1" x14ac:dyDescent="0.25">
      <c r="A8" s="950" t="s">
        <v>74</v>
      </c>
      <c r="B8" s="1227"/>
      <c r="C8" s="951">
        <v>0</v>
      </c>
      <c r="D8" s="951">
        <v>1</v>
      </c>
      <c r="E8" s="952">
        <v>1</v>
      </c>
      <c r="F8" s="951">
        <v>0</v>
      </c>
      <c r="G8" s="953">
        <v>1</v>
      </c>
      <c r="H8" s="952">
        <v>1</v>
      </c>
      <c r="I8" s="958">
        <v>0</v>
      </c>
      <c r="J8" s="958">
        <v>0</v>
      </c>
      <c r="K8" s="958">
        <v>0</v>
      </c>
      <c r="L8" s="959">
        <v>0</v>
      </c>
    </row>
    <row r="9" spans="1:19" ht="25.5" customHeight="1" x14ac:dyDescent="0.25">
      <c r="A9" s="950" t="s">
        <v>75</v>
      </c>
      <c r="B9" s="1227"/>
      <c r="C9" s="951">
        <v>1</v>
      </c>
      <c r="D9" s="951">
        <v>2</v>
      </c>
      <c r="E9" s="952">
        <v>3</v>
      </c>
      <c r="F9" s="951">
        <v>0</v>
      </c>
      <c r="G9" s="953">
        <v>2</v>
      </c>
      <c r="H9" s="952">
        <v>2</v>
      </c>
      <c r="I9" s="958">
        <v>1</v>
      </c>
      <c r="J9" s="958">
        <v>0</v>
      </c>
      <c r="K9" s="958">
        <v>1</v>
      </c>
      <c r="L9" s="959">
        <v>0.5</v>
      </c>
    </row>
    <row r="10" spans="1:19" ht="25.5" customHeight="1" x14ac:dyDescent="0.25">
      <c r="A10" s="950" t="s">
        <v>76</v>
      </c>
      <c r="B10" s="1227"/>
      <c r="C10" s="951">
        <v>1</v>
      </c>
      <c r="D10" s="951">
        <v>3</v>
      </c>
      <c r="E10" s="952">
        <v>4</v>
      </c>
      <c r="F10" s="951">
        <v>2</v>
      </c>
      <c r="G10" s="953">
        <v>3</v>
      </c>
      <c r="H10" s="952">
        <v>5</v>
      </c>
      <c r="I10" s="958">
        <v>-1</v>
      </c>
      <c r="J10" s="958">
        <v>0</v>
      </c>
      <c r="K10" s="958">
        <v>-1</v>
      </c>
      <c r="L10" s="959">
        <v>-0.2</v>
      </c>
    </row>
    <row r="11" spans="1:19" ht="25.5" customHeight="1" thickBot="1" x14ac:dyDescent="0.3">
      <c r="A11" s="960" t="s">
        <v>77</v>
      </c>
      <c r="B11" s="1228"/>
      <c r="C11" s="961">
        <v>7</v>
      </c>
      <c r="D11" s="961">
        <v>15</v>
      </c>
      <c r="E11" s="962">
        <v>22</v>
      </c>
      <c r="F11" s="961">
        <v>7</v>
      </c>
      <c r="G11" s="963">
        <v>14</v>
      </c>
      <c r="H11" s="962">
        <v>21</v>
      </c>
      <c r="I11" s="964">
        <v>0</v>
      </c>
      <c r="J11" s="964">
        <v>1</v>
      </c>
      <c r="K11" s="964">
        <v>1</v>
      </c>
      <c r="L11" s="965">
        <v>4.7600000000000003E-2</v>
      </c>
    </row>
    <row r="12" spans="1:19" ht="25.5" customHeight="1" thickBot="1" x14ac:dyDescent="0.3">
      <c r="A12" s="1229" t="s">
        <v>156</v>
      </c>
      <c r="B12" s="1230"/>
      <c r="C12" s="966">
        <v>77</v>
      </c>
      <c r="D12" s="967">
        <v>146</v>
      </c>
      <c r="E12" s="968">
        <v>223</v>
      </c>
      <c r="F12" s="966">
        <v>84</v>
      </c>
      <c r="G12" s="967">
        <v>147</v>
      </c>
      <c r="H12" s="968">
        <v>231</v>
      </c>
      <c r="I12" s="969">
        <v>-7</v>
      </c>
      <c r="J12" s="969">
        <v>-1</v>
      </c>
      <c r="K12" s="969">
        <v>-8</v>
      </c>
      <c r="L12" s="970">
        <v>-3.4599999999999999E-2</v>
      </c>
    </row>
    <row r="13" spans="1:19" ht="25.5" customHeight="1" x14ac:dyDescent="0.25">
      <c r="A13" s="971" t="s">
        <v>176</v>
      </c>
      <c r="B13" s="1233" t="s">
        <v>158</v>
      </c>
      <c r="C13" s="972">
        <v>27</v>
      </c>
      <c r="D13" s="972">
        <v>42</v>
      </c>
      <c r="E13" s="973">
        <v>69</v>
      </c>
      <c r="F13" s="972">
        <v>28</v>
      </c>
      <c r="G13" s="974">
        <v>41</v>
      </c>
      <c r="H13" s="973">
        <v>69</v>
      </c>
      <c r="I13" s="975">
        <v>-1</v>
      </c>
      <c r="J13" s="975">
        <v>1</v>
      </c>
      <c r="K13" s="975">
        <v>0</v>
      </c>
      <c r="L13" s="976">
        <v>0</v>
      </c>
    </row>
    <row r="14" spans="1:19" ht="25.5" customHeight="1" x14ac:dyDescent="0.25">
      <c r="A14" s="957" t="s">
        <v>79</v>
      </c>
      <c r="B14" s="1227"/>
      <c r="C14" s="951">
        <v>43</v>
      </c>
      <c r="D14" s="951">
        <v>56</v>
      </c>
      <c r="E14" s="952">
        <v>99</v>
      </c>
      <c r="F14" s="951">
        <v>57</v>
      </c>
      <c r="G14" s="953">
        <v>59</v>
      </c>
      <c r="H14" s="952">
        <v>116</v>
      </c>
      <c r="I14" s="958">
        <v>-14</v>
      </c>
      <c r="J14" s="958">
        <v>-3</v>
      </c>
      <c r="K14" s="958">
        <v>-17</v>
      </c>
      <c r="L14" s="959">
        <v>-0.14660000000000001</v>
      </c>
    </row>
    <row r="15" spans="1:19" ht="25.5" customHeight="1" x14ac:dyDescent="0.25">
      <c r="A15" s="950" t="s">
        <v>177</v>
      </c>
      <c r="B15" s="1227"/>
      <c r="C15" s="951">
        <v>12</v>
      </c>
      <c r="D15" s="951">
        <v>10</v>
      </c>
      <c r="E15" s="952">
        <v>22</v>
      </c>
      <c r="F15" s="951">
        <v>12</v>
      </c>
      <c r="G15" s="953">
        <v>12</v>
      </c>
      <c r="H15" s="952">
        <v>24</v>
      </c>
      <c r="I15" s="958">
        <v>0</v>
      </c>
      <c r="J15" s="958">
        <v>-2</v>
      </c>
      <c r="K15" s="958">
        <v>-2</v>
      </c>
      <c r="L15" s="959">
        <v>-8.3299999999999999E-2</v>
      </c>
    </row>
    <row r="16" spans="1:19" ht="25.5" customHeight="1" thickBot="1" x14ac:dyDescent="0.3">
      <c r="A16" s="960" t="s">
        <v>82</v>
      </c>
      <c r="B16" s="1228"/>
      <c r="C16" s="961">
        <v>6</v>
      </c>
      <c r="D16" s="961">
        <v>11</v>
      </c>
      <c r="E16" s="962">
        <v>17</v>
      </c>
      <c r="F16" s="961">
        <v>10</v>
      </c>
      <c r="G16" s="963">
        <v>10</v>
      </c>
      <c r="H16" s="962">
        <v>20</v>
      </c>
      <c r="I16" s="964">
        <v>-4</v>
      </c>
      <c r="J16" s="964">
        <v>1</v>
      </c>
      <c r="K16" s="964">
        <v>-3</v>
      </c>
      <c r="L16" s="965">
        <v>-0.15</v>
      </c>
    </row>
    <row r="17" spans="1:12" ht="25.5" customHeight="1" thickBot="1" x14ac:dyDescent="0.3">
      <c r="A17" s="1229" t="s">
        <v>160</v>
      </c>
      <c r="B17" s="1230"/>
      <c r="C17" s="966">
        <v>88</v>
      </c>
      <c r="D17" s="967">
        <v>119</v>
      </c>
      <c r="E17" s="968">
        <v>207</v>
      </c>
      <c r="F17" s="966">
        <v>107</v>
      </c>
      <c r="G17" s="967">
        <v>122</v>
      </c>
      <c r="H17" s="968">
        <v>229</v>
      </c>
      <c r="I17" s="969">
        <v>-19</v>
      </c>
      <c r="J17" s="969">
        <v>-3</v>
      </c>
      <c r="K17" s="969">
        <v>-22</v>
      </c>
      <c r="L17" s="970">
        <v>-9.6100000000000005E-2</v>
      </c>
    </row>
    <row r="18" spans="1:12" ht="25.5" customHeight="1" x14ac:dyDescent="0.25">
      <c r="A18" s="977" t="s">
        <v>178</v>
      </c>
      <c r="B18" s="1233" t="s">
        <v>159</v>
      </c>
      <c r="C18" s="972">
        <v>41</v>
      </c>
      <c r="D18" s="972">
        <v>49</v>
      </c>
      <c r="E18" s="973">
        <v>90</v>
      </c>
      <c r="F18" s="972">
        <v>51</v>
      </c>
      <c r="G18" s="974">
        <v>50</v>
      </c>
      <c r="H18" s="973">
        <v>101</v>
      </c>
      <c r="I18" s="975">
        <v>-10</v>
      </c>
      <c r="J18" s="975">
        <v>-1</v>
      </c>
      <c r="K18" s="975">
        <v>-11</v>
      </c>
      <c r="L18" s="976">
        <v>-0.1089</v>
      </c>
    </row>
    <row r="19" spans="1:12" ht="25.5" customHeight="1" x14ac:dyDescent="0.25">
      <c r="A19" s="957" t="s">
        <v>84</v>
      </c>
      <c r="B19" s="1227"/>
      <c r="C19" s="951">
        <v>19</v>
      </c>
      <c r="D19" s="951">
        <v>25</v>
      </c>
      <c r="E19" s="952">
        <v>44</v>
      </c>
      <c r="F19" s="951">
        <v>17</v>
      </c>
      <c r="G19" s="953">
        <v>24</v>
      </c>
      <c r="H19" s="952">
        <v>41</v>
      </c>
      <c r="I19" s="958">
        <v>2</v>
      </c>
      <c r="J19" s="958">
        <v>1</v>
      </c>
      <c r="K19" s="958">
        <v>3</v>
      </c>
      <c r="L19" s="959">
        <v>7.3200000000000001E-2</v>
      </c>
    </row>
    <row r="20" spans="1:12" ht="25.5" customHeight="1" x14ac:dyDescent="0.25">
      <c r="A20" s="950" t="s">
        <v>85</v>
      </c>
      <c r="B20" s="1227"/>
      <c r="C20" s="951">
        <v>3</v>
      </c>
      <c r="D20" s="951">
        <v>7</v>
      </c>
      <c r="E20" s="952">
        <v>10</v>
      </c>
      <c r="F20" s="951">
        <v>3</v>
      </c>
      <c r="G20" s="953">
        <v>6</v>
      </c>
      <c r="H20" s="952">
        <v>9</v>
      </c>
      <c r="I20" s="958">
        <v>0</v>
      </c>
      <c r="J20" s="958">
        <v>1</v>
      </c>
      <c r="K20" s="958">
        <v>1</v>
      </c>
      <c r="L20" s="959">
        <v>0.1111</v>
      </c>
    </row>
    <row r="21" spans="1:12" ht="25.5" customHeight="1" x14ac:dyDescent="0.25">
      <c r="A21" s="950" t="s">
        <v>86</v>
      </c>
      <c r="B21" s="1227"/>
      <c r="C21" s="951">
        <v>0</v>
      </c>
      <c r="D21" s="951">
        <v>1</v>
      </c>
      <c r="E21" s="952">
        <v>1</v>
      </c>
      <c r="F21" s="951">
        <v>0</v>
      </c>
      <c r="G21" s="953">
        <v>2</v>
      </c>
      <c r="H21" s="952">
        <v>2</v>
      </c>
      <c r="I21" s="958">
        <v>0</v>
      </c>
      <c r="J21" s="958">
        <v>-1</v>
      </c>
      <c r="K21" s="958">
        <v>-1</v>
      </c>
      <c r="L21" s="959">
        <v>-0.5</v>
      </c>
    </row>
    <row r="22" spans="1:12" ht="25.5" customHeight="1" x14ac:dyDescent="0.25">
      <c r="A22" s="950" t="s">
        <v>87</v>
      </c>
      <c r="B22" s="1227"/>
      <c r="C22" s="951">
        <v>4</v>
      </c>
      <c r="D22" s="951">
        <v>2</v>
      </c>
      <c r="E22" s="952">
        <v>6</v>
      </c>
      <c r="F22" s="951">
        <v>5</v>
      </c>
      <c r="G22" s="953">
        <v>1</v>
      </c>
      <c r="H22" s="952">
        <v>6</v>
      </c>
      <c r="I22" s="958">
        <v>-1</v>
      </c>
      <c r="J22" s="958">
        <v>1</v>
      </c>
      <c r="K22" s="958">
        <v>0</v>
      </c>
      <c r="L22" s="959">
        <v>0</v>
      </c>
    </row>
    <row r="23" spans="1:12" ht="25.5" customHeight="1" x14ac:dyDescent="0.25">
      <c r="A23" s="950" t="s">
        <v>88</v>
      </c>
      <c r="B23" s="1227"/>
      <c r="C23" s="951">
        <v>17</v>
      </c>
      <c r="D23" s="951">
        <v>21</v>
      </c>
      <c r="E23" s="952">
        <v>38</v>
      </c>
      <c r="F23" s="951">
        <v>18</v>
      </c>
      <c r="G23" s="953">
        <v>20</v>
      </c>
      <c r="H23" s="952">
        <v>38</v>
      </c>
      <c r="I23" s="958">
        <v>-1</v>
      </c>
      <c r="J23" s="958">
        <v>1</v>
      </c>
      <c r="K23" s="958">
        <v>0</v>
      </c>
      <c r="L23" s="959">
        <v>0</v>
      </c>
    </row>
    <row r="24" spans="1:12" ht="25.5" customHeight="1" thickBot="1" x14ac:dyDescent="0.3">
      <c r="A24" s="960" t="s">
        <v>89</v>
      </c>
      <c r="B24" s="1228"/>
      <c r="C24" s="961">
        <v>5</v>
      </c>
      <c r="D24" s="961">
        <v>6</v>
      </c>
      <c r="E24" s="962">
        <v>11</v>
      </c>
      <c r="F24" s="961">
        <v>5</v>
      </c>
      <c r="G24" s="963">
        <v>5</v>
      </c>
      <c r="H24" s="962">
        <v>10</v>
      </c>
      <c r="I24" s="964">
        <v>0</v>
      </c>
      <c r="J24" s="964">
        <v>1</v>
      </c>
      <c r="K24" s="964">
        <v>1</v>
      </c>
      <c r="L24" s="965">
        <v>0.1</v>
      </c>
    </row>
    <row r="25" spans="1:12" ht="25.5" customHeight="1" thickBot="1" x14ac:dyDescent="0.3">
      <c r="A25" s="1229" t="s">
        <v>161</v>
      </c>
      <c r="B25" s="1230"/>
      <c r="C25" s="966">
        <v>89</v>
      </c>
      <c r="D25" s="967">
        <v>111</v>
      </c>
      <c r="E25" s="968">
        <v>200</v>
      </c>
      <c r="F25" s="966">
        <v>99</v>
      </c>
      <c r="G25" s="967">
        <v>108</v>
      </c>
      <c r="H25" s="968">
        <v>207</v>
      </c>
      <c r="I25" s="969">
        <v>-10</v>
      </c>
      <c r="J25" s="969">
        <v>3</v>
      </c>
      <c r="K25" s="969">
        <v>-7</v>
      </c>
      <c r="L25" s="970">
        <v>-3.3799999999999997E-2</v>
      </c>
    </row>
    <row r="26" spans="1:12" ht="25.5" customHeight="1" x14ac:dyDescent="0.25">
      <c r="A26" s="971" t="s">
        <v>90</v>
      </c>
      <c r="B26" s="1233" t="s">
        <v>162</v>
      </c>
      <c r="C26" s="972">
        <v>66</v>
      </c>
      <c r="D26" s="972">
        <v>105</v>
      </c>
      <c r="E26" s="973">
        <v>171</v>
      </c>
      <c r="F26" s="972">
        <v>62</v>
      </c>
      <c r="G26" s="974">
        <v>101</v>
      </c>
      <c r="H26" s="973">
        <v>163</v>
      </c>
      <c r="I26" s="975">
        <v>4</v>
      </c>
      <c r="J26" s="975">
        <v>4</v>
      </c>
      <c r="K26" s="975">
        <v>8</v>
      </c>
      <c r="L26" s="976">
        <v>4.9099999999999998E-2</v>
      </c>
    </row>
    <row r="27" spans="1:12" ht="25.5" customHeight="1" x14ac:dyDescent="0.25">
      <c r="A27" s="957" t="s">
        <v>91</v>
      </c>
      <c r="B27" s="1227"/>
      <c r="C27" s="951">
        <v>13</v>
      </c>
      <c r="D27" s="951">
        <v>15</v>
      </c>
      <c r="E27" s="952">
        <v>28</v>
      </c>
      <c r="F27" s="951">
        <v>10</v>
      </c>
      <c r="G27" s="953">
        <v>16</v>
      </c>
      <c r="H27" s="952">
        <v>26</v>
      </c>
      <c r="I27" s="958">
        <v>3</v>
      </c>
      <c r="J27" s="958">
        <v>-1</v>
      </c>
      <c r="K27" s="958">
        <v>2</v>
      </c>
      <c r="L27" s="959">
        <v>7.6899999999999996E-2</v>
      </c>
    </row>
    <row r="28" spans="1:12" ht="25.5" customHeight="1" x14ac:dyDescent="0.25">
      <c r="A28" s="950" t="s">
        <v>92</v>
      </c>
      <c r="B28" s="1227"/>
      <c r="C28" s="951">
        <v>0</v>
      </c>
      <c r="D28" s="951">
        <v>0</v>
      </c>
      <c r="E28" s="952">
        <v>0</v>
      </c>
      <c r="F28" s="951">
        <v>0</v>
      </c>
      <c r="G28" s="953">
        <v>0</v>
      </c>
      <c r="H28" s="952">
        <v>0</v>
      </c>
      <c r="I28" s="958">
        <v>0</v>
      </c>
      <c r="J28" s="958">
        <v>0</v>
      </c>
      <c r="K28" s="958">
        <v>0</v>
      </c>
      <c r="L28" s="959" t="s">
        <v>300</v>
      </c>
    </row>
    <row r="29" spans="1:12" ht="25.5" customHeight="1" thickBot="1" x14ac:dyDescent="0.3">
      <c r="A29" s="960" t="s">
        <v>93</v>
      </c>
      <c r="B29" s="1228"/>
      <c r="C29" s="961">
        <v>0</v>
      </c>
      <c r="D29" s="961">
        <v>1</v>
      </c>
      <c r="E29" s="962">
        <v>1</v>
      </c>
      <c r="F29" s="961">
        <v>0</v>
      </c>
      <c r="G29" s="963">
        <v>1</v>
      </c>
      <c r="H29" s="962">
        <v>1</v>
      </c>
      <c r="I29" s="964">
        <v>0</v>
      </c>
      <c r="J29" s="964">
        <v>0</v>
      </c>
      <c r="K29" s="964">
        <v>0</v>
      </c>
      <c r="L29" s="965">
        <v>0</v>
      </c>
    </row>
    <row r="30" spans="1:12" ht="25.5" customHeight="1" thickBot="1" x14ac:dyDescent="0.3">
      <c r="A30" s="1229" t="s">
        <v>163</v>
      </c>
      <c r="B30" s="1230"/>
      <c r="C30" s="966">
        <v>79</v>
      </c>
      <c r="D30" s="967">
        <v>121</v>
      </c>
      <c r="E30" s="968">
        <v>200</v>
      </c>
      <c r="F30" s="966">
        <v>72</v>
      </c>
      <c r="G30" s="967">
        <v>118</v>
      </c>
      <c r="H30" s="968">
        <v>190</v>
      </c>
      <c r="I30" s="969">
        <v>7</v>
      </c>
      <c r="J30" s="969">
        <v>3</v>
      </c>
      <c r="K30" s="969">
        <v>10</v>
      </c>
      <c r="L30" s="970">
        <v>5.2600000000000001E-2</v>
      </c>
    </row>
    <row r="31" spans="1:12" ht="25.5" customHeight="1" x14ac:dyDescent="0.25">
      <c r="A31" s="971" t="s">
        <v>94</v>
      </c>
      <c r="B31" s="1233" t="s">
        <v>164</v>
      </c>
      <c r="C31" s="972">
        <v>18</v>
      </c>
      <c r="D31" s="972">
        <v>22</v>
      </c>
      <c r="E31" s="952">
        <v>40</v>
      </c>
      <c r="F31" s="972">
        <v>17</v>
      </c>
      <c r="G31" s="974">
        <v>17</v>
      </c>
      <c r="H31" s="952">
        <v>34</v>
      </c>
      <c r="I31" s="975">
        <v>1</v>
      </c>
      <c r="J31" s="975">
        <v>5</v>
      </c>
      <c r="K31" s="975">
        <v>6</v>
      </c>
      <c r="L31" s="976">
        <v>0.17649999999999999</v>
      </c>
    </row>
    <row r="32" spans="1:12" ht="25.5" customHeight="1" x14ac:dyDescent="0.25">
      <c r="A32" s="957" t="s">
        <v>179</v>
      </c>
      <c r="B32" s="1227"/>
      <c r="C32" s="951">
        <v>17</v>
      </c>
      <c r="D32" s="951">
        <v>29</v>
      </c>
      <c r="E32" s="952">
        <v>46</v>
      </c>
      <c r="F32" s="951">
        <v>19</v>
      </c>
      <c r="G32" s="953">
        <v>29</v>
      </c>
      <c r="H32" s="952">
        <v>48</v>
      </c>
      <c r="I32" s="958">
        <v>-2</v>
      </c>
      <c r="J32" s="958">
        <v>0</v>
      </c>
      <c r="K32" s="958">
        <v>-2</v>
      </c>
      <c r="L32" s="959">
        <v>-4.1700000000000001E-2</v>
      </c>
    </row>
    <row r="33" spans="1:12" ht="25.5" customHeight="1" x14ac:dyDescent="0.25">
      <c r="A33" s="950" t="s">
        <v>96</v>
      </c>
      <c r="B33" s="1227"/>
      <c r="C33" s="951">
        <v>12</v>
      </c>
      <c r="D33" s="951">
        <v>10</v>
      </c>
      <c r="E33" s="952">
        <v>22</v>
      </c>
      <c r="F33" s="951">
        <v>15</v>
      </c>
      <c r="G33" s="953">
        <v>12</v>
      </c>
      <c r="H33" s="952">
        <v>27</v>
      </c>
      <c r="I33" s="958">
        <v>-3</v>
      </c>
      <c r="J33" s="958">
        <v>-2</v>
      </c>
      <c r="K33" s="958">
        <v>-5</v>
      </c>
      <c r="L33" s="959">
        <v>-0.1852</v>
      </c>
    </row>
    <row r="34" spans="1:12" ht="25.5" customHeight="1" x14ac:dyDescent="0.25">
      <c r="A34" s="950" t="s">
        <v>97</v>
      </c>
      <c r="B34" s="1227"/>
      <c r="C34" s="951">
        <v>31</v>
      </c>
      <c r="D34" s="951">
        <v>25</v>
      </c>
      <c r="E34" s="952">
        <v>56</v>
      </c>
      <c r="F34" s="951">
        <v>26</v>
      </c>
      <c r="G34" s="953">
        <v>22</v>
      </c>
      <c r="H34" s="952">
        <v>48</v>
      </c>
      <c r="I34" s="958">
        <v>5</v>
      </c>
      <c r="J34" s="958">
        <v>3</v>
      </c>
      <c r="K34" s="958">
        <v>8</v>
      </c>
      <c r="L34" s="959">
        <v>0.16669999999999999</v>
      </c>
    </row>
    <row r="35" spans="1:12" ht="25.5" customHeight="1" x14ac:dyDescent="0.25">
      <c r="A35" s="950" t="s">
        <v>98</v>
      </c>
      <c r="B35" s="1227"/>
      <c r="C35" s="951">
        <v>1</v>
      </c>
      <c r="D35" s="951">
        <v>4</v>
      </c>
      <c r="E35" s="952">
        <v>5</v>
      </c>
      <c r="F35" s="951">
        <v>1</v>
      </c>
      <c r="G35" s="953">
        <v>4</v>
      </c>
      <c r="H35" s="952">
        <v>5</v>
      </c>
      <c r="I35" s="958">
        <v>0</v>
      </c>
      <c r="J35" s="958">
        <v>0</v>
      </c>
      <c r="K35" s="958">
        <v>0</v>
      </c>
      <c r="L35" s="959">
        <v>0</v>
      </c>
    </row>
    <row r="36" spans="1:12" ht="25.5" customHeight="1" x14ac:dyDescent="0.25">
      <c r="A36" s="950" t="s">
        <v>99</v>
      </c>
      <c r="B36" s="1227"/>
      <c r="C36" s="951">
        <v>3</v>
      </c>
      <c r="D36" s="951">
        <v>6</v>
      </c>
      <c r="E36" s="952">
        <v>9</v>
      </c>
      <c r="F36" s="951">
        <v>3</v>
      </c>
      <c r="G36" s="953">
        <v>6</v>
      </c>
      <c r="H36" s="952">
        <v>9</v>
      </c>
      <c r="I36" s="958">
        <v>0</v>
      </c>
      <c r="J36" s="958">
        <v>0</v>
      </c>
      <c r="K36" s="958">
        <v>0</v>
      </c>
      <c r="L36" s="959">
        <v>0</v>
      </c>
    </row>
    <row r="37" spans="1:12" ht="25.5" customHeight="1" x14ac:dyDescent="0.25">
      <c r="A37" s="957" t="s">
        <v>100</v>
      </c>
      <c r="B37" s="1227"/>
      <c r="C37" s="951">
        <v>5</v>
      </c>
      <c r="D37" s="951">
        <v>7</v>
      </c>
      <c r="E37" s="952">
        <v>12</v>
      </c>
      <c r="F37" s="951">
        <v>5</v>
      </c>
      <c r="G37" s="953">
        <v>7</v>
      </c>
      <c r="H37" s="952">
        <v>12</v>
      </c>
      <c r="I37" s="958">
        <v>0</v>
      </c>
      <c r="J37" s="958">
        <v>0</v>
      </c>
      <c r="K37" s="958">
        <v>0</v>
      </c>
      <c r="L37" s="959">
        <v>0</v>
      </c>
    </row>
    <row r="38" spans="1:12" ht="25.5" customHeight="1" x14ac:dyDescent="0.25">
      <c r="A38" s="957" t="s">
        <v>101</v>
      </c>
      <c r="B38" s="1227"/>
      <c r="C38" s="951">
        <v>1</v>
      </c>
      <c r="D38" s="951">
        <v>2</v>
      </c>
      <c r="E38" s="952">
        <v>3</v>
      </c>
      <c r="F38" s="951">
        <v>1</v>
      </c>
      <c r="G38" s="953">
        <v>2</v>
      </c>
      <c r="H38" s="952">
        <v>3</v>
      </c>
      <c r="I38" s="958">
        <v>0</v>
      </c>
      <c r="J38" s="958">
        <v>0</v>
      </c>
      <c r="K38" s="958">
        <v>0</v>
      </c>
      <c r="L38" s="959">
        <v>0</v>
      </c>
    </row>
    <row r="39" spans="1:12" ht="25.5" customHeight="1" x14ac:dyDescent="0.25">
      <c r="A39" s="957" t="s">
        <v>102</v>
      </c>
      <c r="B39" s="1227"/>
      <c r="C39" s="951">
        <v>3</v>
      </c>
      <c r="D39" s="951">
        <v>5</v>
      </c>
      <c r="E39" s="952">
        <v>8</v>
      </c>
      <c r="F39" s="951">
        <v>2</v>
      </c>
      <c r="G39" s="953">
        <v>4</v>
      </c>
      <c r="H39" s="952">
        <v>6</v>
      </c>
      <c r="I39" s="958">
        <v>1</v>
      </c>
      <c r="J39" s="958">
        <v>1</v>
      </c>
      <c r="K39" s="958">
        <v>2</v>
      </c>
      <c r="L39" s="959">
        <v>0.33329999999999999</v>
      </c>
    </row>
    <row r="40" spans="1:12" ht="25.5" customHeight="1" x14ac:dyDescent="0.25">
      <c r="A40" s="950" t="s">
        <v>103</v>
      </c>
      <c r="B40" s="1227"/>
      <c r="C40" s="951">
        <v>7</v>
      </c>
      <c r="D40" s="951">
        <v>7</v>
      </c>
      <c r="E40" s="952">
        <v>14</v>
      </c>
      <c r="F40" s="951">
        <v>9</v>
      </c>
      <c r="G40" s="953">
        <v>8</v>
      </c>
      <c r="H40" s="952">
        <v>17</v>
      </c>
      <c r="I40" s="958">
        <v>-2</v>
      </c>
      <c r="J40" s="958">
        <v>-1</v>
      </c>
      <c r="K40" s="958">
        <v>-3</v>
      </c>
      <c r="L40" s="959">
        <v>-0.17649999999999999</v>
      </c>
    </row>
    <row r="41" spans="1:12" ht="25.5" customHeight="1" x14ac:dyDescent="0.25">
      <c r="A41" s="950" t="s">
        <v>104</v>
      </c>
      <c r="B41" s="1227"/>
      <c r="C41" s="951">
        <v>3</v>
      </c>
      <c r="D41" s="951">
        <v>4</v>
      </c>
      <c r="E41" s="952">
        <v>7</v>
      </c>
      <c r="F41" s="951">
        <v>3</v>
      </c>
      <c r="G41" s="953">
        <v>4</v>
      </c>
      <c r="H41" s="952">
        <v>7</v>
      </c>
      <c r="I41" s="958">
        <v>0</v>
      </c>
      <c r="J41" s="958">
        <v>0</v>
      </c>
      <c r="K41" s="958">
        <v>0</v>
      </c>
      <c r="L41" s="959">
        <v>0</v>
      </c>
    </row>
    <row r="42" spans="1:12" ht="25.5" customHeight="1" x14ac:dyDescent="0.25">
      <c r="A42" s="950" t="s">
        <v>105</v>
      </c>
      <c r="B42" s="1227"/>
      <c r="C42" s="951">
        <v>1</v>
      </c>
      <c r="D42" s="951">
        <v>3</v>
      </c>
      <c r="E42" s="952">
        <v>4</v>
      </c>
      <c r="F42" s="951">
        <v>2</v>
      </c>
      <c r="G42" s="953">
        <v>4</v>
      </c>
      <c r="H42" s="952">
        <v>6</v>
      </c>
      <c r="I42" s="958">
        <v>-1</v>
      </c>
      <c r="J42" s="958">
        <v>-1</v>
      </c>
      <c r="K42" s="958">
        <v>-2</v>
      </c>
      <c r="L42" s="959">
        <v>-0.33329999999999999</v>
      </c>
    </row>
    <row r="43" spans="1:12" ht="25.5" customHeight="1" x14ac:dyDescent="0.25">
      <c r="A43" s="950" t="s">
        <v>106</v>
      </c>
      <c r="B43" s="1227"/>
      <c r="C43" s="951">
        <v>1</v>
      </c>
      <c r="D43" s="951">
        <v>6</v>
      </c>
      <c r="E43" s="952">
        <v>7</v>
      </c>
      <c r="F43" s="951">
        <v>1</v>
      </c>
      <c r="G43" s="953">
        <v>6</v>
      </c>
      <c r="H43" s="952">
        <v>7</v>
      </c>
      <c r="I43" s="958">
        <v>0</v>
      </c>
      <c r="J43" s="958">
        <v>0</v>
      </c>
      <c r="K43" s="958">
        <v>0</v>
      </c>
      <c r="L43" s="959">
        <v>0</v>
      </c>
    </row>
    <row r="44" spans="1:12" ht="25.5" customHeight="1" x14ac:dyDescent="0.25">
      <c r="A44" s="950" t="s">
        <v>107</v>
      </c>
      <c r="B44" s="1227"/>
      <c r="C44" s="951">
        <v>0</v>
      </c>
      <c r="D44" s="951">
        <v>0</v>
      </c>
      <c r="E44" s="952">
        <v>0</v>
      </c>
      <c r="F44" s="951">
        <v>0</v>
      </c>
      <c r="G44" s="953">
        <v>0</v>
      </c>
      <c r="H44" s="952">
        <v>0</v>
      </c>
      <c r="I44" s="958">
        <v>0</v>
      </c>
      <c r="J44" s="958">
        <v>0</v>
      </c>
      <c r="K44" s="958">
        <v>0</v>
      </c>
      <c r="L44" s="959" t="s">
        <v>300</v>
      </c>
    </row>
    <row r="45" spans="1:12" ht="25.5" customHeight="1" thickBot="1" x14ac:dyDescent="0.3">
      <c r="A45" s="960" t="s">
        <v>108</v>
      </c>
      <c r="B45" s="1228"/>
      <c r="C45" s="961">
        <v>4</v>
      </c>
      <c r="D45" s="961">
        <v>5</v>
      </c>
      <c r="E45" s="952">
        <v>9</v>
      </c>
      <c r="F45" s="961">
        <v>3</v>
      </c>
      <c r="G45" s="963">
        <v>6</v>
      </c>
      <c r="H45" s="952">
        <v>9</v>
      </c>
      <c r="I45" s="964">
        <v>1</v>
      </c>
      <c r="J45" s="964">
        <v>-1</v>
      </c>
      <c r="K45" s="964">
        <v>0</v>
      </c>
      <c r="L45" s="965">
        <v>0</v>
      </c>
    </row>
    <row r="46" spans="1:12" ht="25.5" customHeight="1" thickBot="1" x14ac:dyDescent="0.3">
      <c r="A46" s="1229" t="s">
        <v>165</v>
      </c>
      <c r="B46" s="1230"/>
      <c r="C46" s="966">
        <v>107</v>
      </c>
      <c r="D46" s="967">
        <v>135</v>
      </c>
      <c r="E46" s="968">
        <v>242</v>
      </c>
      <c r="F46" s="966">
        <v>107</v>
      </c>
      <c r="G46" s="967">
        <v>131</v>
      </c>
      <c r="H46" s="968">
        <v>238</v>
      </c>
      <c r="I46" s="969">
        <v>0</v>
      </c>
      <c r="J46" s="969">
        <v>4</v>
      </c>
      <c r="K46" s="969">
        <v>4</v>
      </c>
      <c r="L46" s="970">
        <v>1.6799999999999999E-2</v>
      </c>
    </row>
    <row r="47" spans="1:12" ht="25.5" customHeight="1" thickBot="1" x14ac:dyDescent="0.3">
      <c r="A47" s="1229" t="s">
        <v>109</v>
      </c>
      <c r="B47" s="1230"/>
      <c r="C47" s="966">
        <v>440</v>
      </c>
      <c r="D47" s="967">
        <v>632</v>
      </c>
      <c r="E47" s="968">
        <v>1072</v>
      </c>
      <c r="F47" s="966">
        <v>469</v>
      </c>
      <c r="G47" s="967">
        <v>626</v>
      </c>
      <c r="H47" s="968">
        <v>1095</v>
      </c>
      <c r="I47" s="969">
        <v>-29</v>
      </c>
      <c r="J47" s="969">
        <v>6</v>
      </c>
      <c r="K47" s="969">
        <v>-23</v>
      </c>
      <c r="L47" s="970">
        <v>-2.1000000000000001E-2</v>
      </c>
    </row>
    <row r="48" spans="1:12" ht="18.5" customHeight="1" x14ac:dyDescent="0.25">
      <c r="A48" s="660" t="s">
        <v>169</v>
      </c>
      <c r="B48" s="978" t="s">
        <v>53</v>
      </c>
    </row>
    <row r="49" spans="1:2" ht="18.5" customHeight="1" x14ac:dyDescent="0.25">
      <c r="A49" s="979" t="s">
        <v>173</v>
      </c>
      <c r="B49" s="942" t="s">
        <v>296</v>
      </c>
    </row>
    <row r="50" spans="1:2" ht="18.5" customHeight="1" x14ac:dyDescent="0.25">
      <c r="B50" s="942" t="s">
        <v>175</v>
      </c>
    </row>
    <row r="51" spans="1:2" ht="12" customHeight="1" x14ac:dyDescent="0.25"/>
    <row r="53" spans="1:2" ht="12" customHeight="1" x14ac:dyDescent="0.25"/>
    <row r="54" spans="1:2" ht="12" customHeight="1" x14ac:dyDescent="0.25"/>
    <row r="55" spans="1:2" ht="12" customHeight="1" x14ac:dyDescent="0.25"/>
    <row r="56" spans="1:2" ht="12" customHeight="1" x14ac:dyDescent="0.25"/>
    <row r="57" spans="1:2" ht="12" customHeight="1" x14ac:dyDescent="0.25"/>
    <row r="58" spans="1:2" ht="12" customHeight="1" x14ac:dyDescent="0.25"/>
    <row r="59" spans="1:2" ht="12" customHeight="1" x14ac:dyDescent="0.25"/>
    <row r="60" spans="1:2" ht="12" customHeight="1" x14ac:dyDescent="0.25"/>
    <row r="61" spans="1:2" ht="12" customHeight="1" x14ac:dyDescent="0.25"/>
    <row r="62" spans="1:2" ht="12" customHeight="1" x14ac:dyDescent="0.25"/>
    <row r="63" spans="1:2" ht="12" customHeight="1" x14ac:dyDescent="0.25"/>
    <row r="64" spans="1:2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</sheetData>
  <mergeCells count="18">
    <mergeCell ref="F2:G2"/>
    <mergeCell ref="A2:E2"/>
    <mergeCell ref="B13:B16"/>
    <mergeCell ref="A46:B46"/>
    <mergeCell ref="A47:B47"/>
    <mergeCell ref="A4:A5"/>
    <mergeCell ref="A17:B17"/>
    <mergeCell ref="B18:B24"/>
    <mergeCell ref="A25:B25"/>
    <mergeCell ref="B26:B29"/>
    <mergeCell ref="A30:B30"/>
    <mergeCell ref="B31:B45"/>
    <mergeCell ref="B4:B5"/>
    <mergeCell ref="I4:L4"/>
    <mergeCell ref="C4:E4"/>
    <mergeCell ref="F4:H4"/>
    <mergeCell ref="B6:B11"/>
    <mergeCell ref="A12:B12"/>
  </mergeCells>
  <phoneticPr fontId="5"/>
  <pageMargins left="0.78740157480314965" right="0.27" top="0.51181102362204722" bottom="0.51181102362204722" header="0.51181102362204722" footer="0.51181102362204722"/>
  <pageSetup paperSize="9" scale="67" orientation="portrait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直接請求の数</vt:lpstr>
      <vt:lpstr>支出制限額</vt:lpstr>
      <vt:lpstr>前回(非公表) </vt:lpstr>
      <vt:lpstr>集計シート(非公表)</vt:lpstr>
      <vt:lpstr>報道提供</vt:lpstr>
      <vt:lpstr>国内</vt:lpstr>
      <vt:lpstr>国内(小選挙区別) </vt:lpstr>
      <vt:lpstr>在外</vt:lpstr>
      <vt:lpstr>在外(小選挙区別) </vt:lpstr>
      <vt:lpstr>国内＋在外</vt:lpstr>
      <vt:lpstr>国内＋在外(小選挙区別)</vt:lpstr>
      <vt:lpstr>国内!Print_Area</vt:lpstr>
      <vt:lpstr>'国内(小選挙区別) '!Print_Area</vt:lpstr>
      <vt:lpstr>'国内＋在外'!Print_Area</vt:lpstr>
      <vt:lpstr>'国内＋在外(小選挙区別)'!Print_Area</vt:lpstr>
      <vt:lpstr>在外!Print_Area</vt:lpstr>
      <vt:lpstr>'在外(小選挙区別) '!Print_Area</vt:lpstr>
      <vt:lpstr>支出制限額!Print_Area</vt:lpstr>
      <vt:lpstr>直接請求の数!Print_Area</vt:lpstr>
      <vt:lpstr>報道提供!Print_Area</vt:lpstr>
      <vt:lpstr>直接請求の数!Print_Titles_MI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2025-07-16T08:05:34Z</dcterms:created>
  <dcterms:modified xsi:type="dcterms:W3CDTF">2025-07-16T08:07:43Z</dcterms:modified>
</cp:coreProperties>
</file>