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4E2A089-7D62-4B81-B79D-1B1A92FF09B5}" xr6:coauthVersionLast="47" xr6:coauthVersionMax="47" xr10:uidLastSave="{00000000-0000-0000-0000-000000000000}"/>
  <bookViews>
    <workbookView xWindow="-120" yWindow="-120" windowWidth="29040" windowHeight="1572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'管理シート（本体）'!$A$12:$DE$30</definedName>
    <definedName name="_xlnm.Print_Titles" localSheetId="9">'R8.06'!$7:$7</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8" i="5" l="1"/>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I13" i="5"/>
  <c r="AG13" i="5"/>
  <c r="V13" i="5"/>
  <c r="V14" i="5"/>
  <c r="X13" i="5"/>
  <c r="X14" i="5"/>
  <c r="V15" i="5"/>
  <c r="X15" i="5"/>
  <c r="V16" i="5"/>
  <c r="X16" i="5"/>
  <c r="V17" i="5"/>
  <c r="X17" i="5"/>
  <c r="V18" i="5"/>
  <c r="X18" i="5"/>
  <c r="V19" i="5"/>
  <c r="X19" i="5"/>
  <c r="V20" i="5"/>
  <c r="X20" i="5"/>
  <c r="V21" i="5"/>
  <c r="X21" i="5"/>
  <c r="V22" i="5"/>
  <c r="X22" i="5"/>
  <c r="V23" i="5"/>
  <c r="X23" i="5"/>
  <c r="V24" i="5"/>
  <c r="X24" i="5" s="1"/>
  <c r="V25" i="5"/>
  <c r="X25" i="5"/>
  <c r="V26" i="5"/>
  <c r="X26" i="5"/>
  <c r="V27" i="5"/>
  <c r="X27" i="5"/>
  <c r="V28" i="5"/>
  <c r="X28" i="5"/>
  <c r="T30" i="5"/>
  <c r="M29" i="5"/>
  <c r="BL65" i="5" l="1"/>
  <c r="AN29" i="5" l="1"/>
  <c r="AQ29" i="5"/>
  <c r="AO29" i="5"/>
  <c r="AM29" i="5"/>
  <c r="AK29" i="5"/>
  <c r="AC38" i="5"/>
  <c r="AB38" i="5"/>
  <c r="AA38" i="5"/>
  <c r="Z38" i="5"/>
  <c r="AC34" i="5"/>
  <c r="AB34" i="5"/>
  <c r="AA34" i="5"/>
  <c r="Z34" i="5"/>
  <c r="Z29" i="5" l="1"/>
  <c r="AN30" i="5" s="1"/>
  <c r="AC29" i="5"/>
  <c r="AB29" i="5"/>
  <c r="T29" i="5" l="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X30" i="5" s="1"/>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<sst xmlns="http://schemas.openxmlformats.org/spreadsheetml/2006/main" count="1041" uniqueCount="178">
  <si>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</si>
  <si>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</si>
  <si>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</si>
  <si>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</si>
  <si>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</si>
  <si>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</si>
  <si>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</si>
  <si>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</si>
  <si>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</si>
  <si>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</si>
  <si>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</si>
  <si>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</si>
  <si>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</si>
  <si>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</si>
  <si>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</si>
  <si>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</si>
  <si>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</si>
  <si>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</si>
  <si>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</si>
  <si>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</si>
  <si>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</si>
  <si>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</si>
  <si>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</si>
  <si>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</si>
  <si>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</si>
  <si>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</si>
  <si>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</si>
  <si>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</si>
  <si>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</si>
  <si>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</si>
  <si>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</si>
  <si>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</si>
  <si>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</si>
  <si>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</si>
  <si>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</si>
  <si>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</si>
  <si>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</si>
  <si>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</si>
  <si>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</si>
  <si>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</si>
  <si>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</si>
  <si>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</si>
  <si>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</si>
  <si>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</si>
  <si>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</si>
  <si>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</si>
  <si>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</si>
  <si>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</si>
  <si>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</si>
  <si>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</si>
  <si>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</si>
  <si>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</si>
  <si>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</si>
  <si>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</si>
  <si>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</si>
  <si>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</si>
  <si>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</si>
  <si>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</si>
  <si>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</si>
  <si>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</si>
  <si>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</si>
  <si>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</si>
  <si>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</si>
  <si>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</si>
  <si>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</si>
  <si>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</si>
  <si>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</si>
  <si>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</si>
  <si>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</si>
  <si>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</si>
  <si>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</si>
  <si>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</si>
  <si>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</si>
  <si>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</si>
  <si>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</si>
  <si>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</si>
  <si>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</si>
  <si>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</si>
  <si>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</si>
  <si>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</si>
  <si>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</si>
  <si>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</si>
  <si>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</si>
  <si>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</si>
  <si>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</si>
  <si>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</si>
  <si>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</si>
  <si>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</si>
  <si>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</si>
  <si>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</si>
  <si>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</si>
  <si>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</si>
  <si>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</si>
  <si>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</si>
  <si>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</si>
  <si>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</si>
  <si>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</si>
  <si>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</si>
  <si>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</si>
  <si>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</si>
  <si>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</si>
  <si>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</si>
  <si>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</si>
  <si>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</si>
  <si>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</si>
  <si>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</si>
  <si>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</si>
  <si>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</si>
  <si>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</si>
  <si>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</si>
  <si>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</si>
  <si>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</si>
  <si>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</si>
  <si>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</si>
  <si>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</si>
  <si>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</si>
  <si>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</si>
  <si>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</si>
  <si>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</si>
  <si>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</si>
  <si>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</si>
  <si>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</si>
  <si>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</si>
  <si>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</si>
  <si>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</si>
  <si>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</si>
  <si>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</si>
  <si>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</si>
  <si>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</si>
  <si>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</si>
  <si>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</si>
  <si>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</si>
  <si>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</si>
  <si>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</si>
  <si>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</si>
  <si>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</si>
  <si>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</si>
  <si>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</si>
  <si>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</si>
  <si>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</si>
  <si>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</si>
  <si>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</si>
  <si>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</si>
  <si>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</si>
  <si>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</si>
  <si>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</si>
  <si>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r>
      <t>施設園芸用燃料価格差補塡金交付</t>
    </r>
    <r>
      <rPr>
        <sz val="12"/>
        <rFont val="ＭＳ 明朝"/>
        <family val="1"/>
        <charset val="128"/>
      </rPr>
      <t>の内訳（令和８年１０月分）</t>
    </r>
    <rPh sb="5" eb="7">
      <t>ネンリョウ</t>
    </rPh>
    <phoneticPr fontId="32"/>
  </si>
  <si>
    <r>
      <t>施設園芸用燃料価格差補塡金交付</t>
    </r>
    <r>
      <rPr>
        <sz val="12"/>
        <rFont val="ＭＳ 明朝"/>
        <family val="1"/>
        <charset val="128"/>
      </rPr>
      <t>の内訳（令和８年１１月分）</t>
    </r>
    <rPh sb="5" eb="7">
      <t>ネンリョウ</t>
    </rPh>
    <phoneticPr fontId="32"/>
  </si>
  <si>
    <r>
      <t>施設園芸用燃料価格差補塡金交付</t>
    </r>
    <r>
      <rPr>
        <sz val="12"/>
        <rFont val="ＭＳ 明朝"/>
        <family val="1"/>
        <charset val="128"/>
      </rPr>
      <t>の内訳（令和８年１２月分）</t>
    </r>
    <rPh sb="5" eb="7">
      <t>ネンリョウ</t>
    </rPh>
    <phoneticPr fontId="32"/>
  </si>
  <si>
    <r>
      <t>施設園芸用燃料価格差補塡金交付</t>
    </r>
    <r>
      <rPr>
        <sz val="12"/>
        <rFont val="ＭＳ 明朝"/>
        <family val="1"/>
        <charset val="128"/>
      </rPr>
      <t>の内訳（令和９年１月分）</t>
    </r>
    <rPh sb="5" eb="7">
      <t>ネンリョウ</t>
    </rPh>
    <phoneticPr fontId="32"/>
  </si>
  <si>
    <r>
      <t>施設園芸用燃料価格差補塡金交付</t>
    </r>
    <r>
      <rPr>
        <sz val="12"/>
        <rFont val="ＭＳ 明朝"/>
        <family val="1"/>
        <charset val="128"/>
      </rPr>
      <t>の内訳（令和９年２月分）</t>
    </r>
    <rPh sb="5" eb="7">
      <t>ネンリョウ</t>
    </rPh>
    <phoneticPr fontId="32"/>
  </si>
  <si>
    <r>
      <t>施設園芸用燃料価格差補塡金交付</t>
    </r>
    <r>
      <rPr>
        <sz val="12"/>
        <rFont val="ＭＳ 明朝"/>
        <family val="1"/>
        <charset val="128"/>
      </rPr>
      <t>の内訳（令和９年３月分）</t>
    </r>
    <rPh sb="5" eb="7">
      <t>ネンリョウ</t>
    </rPh>
    <phoneticPr fontId="32"/>
  </si>
  <si>
    <r>
      <t>施設園芸用燃料価格差補塡金交付</t>
    </r>
    <r>
      <rPr>
        <sz val="12"/>
        <rFont val="ＭＳ 明朝"/>
        <family val="1"/>
        <charset val="128"/>
      </rPr>
      <t>の内訳（令和９年４月分）</t>
    </r>
    <rPh sb="5" eb="7">
      <t>ネンリョウ</t>
    </rPh>
    <phoneticPr fontId="32"/>
  </si>
  <si>
    <r>
      <t>施設園芸用燃料価格差補塡金交付</t>
    </r>
    <r>
      <rPr>
        <sz val="12"/>
        <rFont val="ＭＳ 明朝"/>
        <family val="1"/>
        <charset val="128"/>
      </rPr>
      <t>の内訳（令和９年５月分）</t>
    </r>
    <rPh sb="5" eb="7">
      <t>ネンリョウ</t>
    </rPh>
    <phoneticPr fontId="32"/>
  </si>
  <si>
    <r>
      <t>施設園芸用燃料価格差補塡金交付</t>
    </r>
    <r>
      <rPr>
        <sz val="12"/>
        <rFont val="ＭＳ 明朝"/>
        <family val="1"/>
        <charset val="128"/>
      </rPr>
      <t>の内訳（令和９年６月分）</t>
    </r>
    <rPh sb="5" eb="7">
      <t>ネンリョウ</t>
    </rPh>
    <phoneticPr fontId="3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</si>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</sst>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26" fillId="8" borderId="0" xfId="0" applyFont="1" applyFill="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0" borderId="5" xfId="0" applyBorder="1" applyAlignment="1">
      <alignment horizontal="center" vertical="center"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N4" zoomScale="80" zoomScaleNormal="80" zoomScaleSheetLayoutView="80" workbookViewId="0">
      <selection activeCell="AG14" sqref="AG14"/>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77" t="s">
        <v>155</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119</v>
      </c>
      <c r="AP4" s="108"/>
      <c r="AQ4" s="108"/>
      <c r="AR4" s="108"/>
      <c r="AS4" s="108"/>
      <c r="AT4" s="108"/>
      <c r="AU4" s="108"/>
      <c r="AV4" s="108"/>
      <c r="AW4" s="108"/>
      <c r="AX4" s="108"/>
      <c r="AY4" s="108"/>
      <c r="AZ4" s="108"/>
      <c r="BC4" s="210"/>
      <c r="BD4" s="211" t="s">
        <v>160</v>
      </c>
      <c r="BE4" s="205" t="s">
        <v>111</v>
      </c>
      <c r="BF4" s="168">
        <v>20</v>
      </c>
      <c r="BG4" s="169">
        <v>1</v>
      </c>
      <c r="BI4" s="210"/>
      <c r="BJ4" s="211" t="s">
        <v>161</v>
      </c>
      <c r="BK4" s="139" t="s">
        <v>73</v>
      </c>
      <c r="BL4" s="168">
        <v>0</v>
      </c>
      <c r="BM4" s="169">
        <v>1</v>
      </c>
      <c r="BO4" s="210"/>
      <c r="BP4" s="211" t="s">
        <v>162</v>
      </c>
      <c r="BQ4" s="139" t="s">
        <v>73</v>
      </c>
      <c r="BR4" s="168">
        <v>0</v>
      </c>
      <c r="BS4" s="169">
        <v>1</v>
      </c>
      <c r="BU4" s="210"/>
      <c r="BV4" s="211" t="s">
        <v>163</v>
      </c>
      <c r="BW4" s="139" t="s">
        <v>73</v>
      </c>
      <c r="BX4" s="168">
        <v>0</v>
      </c>
      <c r="BY4" s="169">
        <v>1</v>
      </c>
      <c r="CA4" s="210"/>
      <c r="CB4" s="211" t="s">
        <v>164</v>
      </c>
      <c r="CC4" s="139" t="s">
        <v>73</v>
      </c>
      <c r="CD4" s="168">
        <v>0</v>
      </c>
      <c r="CE4" s="169">
        <v>1</v>
      </c>
      <c r="CG4" s="210"/>
      <c r="CH4" s="211" t="s">
        <v>165</v>
      </c>
      <c r="CI4" s="139" t="s">
        <v>73</v>
      </c>
      <c r="CJ4" s="168">
        <v>0</v>
      </c>
      <c r="CK4" s="169">
        <v>1</v>
      </c>
      <c r="CM4" s="210"/>
      <c r="CN4" s="211" t="s">
        <v>166</v>
      </c>
      <c r="CO4" s="139" t="s">
        <v>73</v>
      </c>
      <c r="CP4" s="168">
        <v>0</v>
      </c>
      <c r="CQ4" s="169">
        <v>1</v>
      </c>
      <c r="CS4" s="210"/>
      <c r="CT4" s="211" t="s">
        <v>167</v>
      </c>
      <c r="CU4" s="139" t="s">
        <v>73</v>
      </c>
      <c r="CV4" s="168">
        <v>0</v>
      </c>
      <c r="CW4" s="169">
        <v>1</v>
      </c>
      <c r="CY4" s="210"/>
      <c r="CZ4" s="211" t="s">
        <v>168</v>
      </c>
      <c r="DA4" s="139" t="s">
        <v>73</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121</v>
      </c>
      <c r="AP5" s="108"/>
      <c r="AQ5" s="108"/>
      <c r="AR5" s="108"/>
      <c r="AS5" s="108"/>
      <c r="AT5" s="108"/>
      <c r="AU5" s="108"/>
      <c r="AV5" s="108"/>
      <c r="AW5" s="108"/>
      <c r="AX5" s="108"/>
      <c r="AY5" s="108"/>
      <c r="AZ5" s="108"/>
      <c r="BC5" s="208"/>
      <c r="BD5" s="212"/>
      <c r="BE5" s="206" t="s">
        <v>75</v>
      </c>
      <c r="BF5" s="170">
        <v>25</v>
      </c>
      <c r="BG5" s="171">
        <v>1</v>
      </c>
      <c r="BI5" s="208"/>
      <c r="BJ5" s="212"/>
      <c r="BK5" s="140" t="s">
        <v>75</v>
      </c>
      <c r="BL5" s="170"/>
      <c r="BM5" s="171">
        <v>1</v>
      </c>
      <c r="BO5" s="208"/>
      <c r="BP5" s="212"/>
      <c r="BQ5" s="140" t="s">
        <v>75</v>
      </c>
      <c r="BR5" s="170"/>
      <c r="BS5" s="171">
        <v>1</v>
      </c>
      <c r="BU5" s="208"/>
      <c r="BV5" s="212"/>
      <c r="BW5" s="140" t="s">
        <v>75</v>
      </c>
      <c r="BX5" s="170"/>
      <c r="BY5" s="171">
        <v>1</v>
      </c>
      <c r="CA5" s="208"/>
      <c r="CB5" s="212"/>
      <c r="CC5" s="140" t="s">
        <v>75</v>
      </c>
      <c r="CD5" s="170"/>
      <c r="CE5" s="171">
        <v>1</v>
      </c>
      <c r="CG5" s="208"/>
      <c r="CH5" s="212"/>
      <c r="CI5" s="140" t="s">
        <v>75</v>
      </c>
      <c r="CJ5" s="170"/>
      <c r="CK5" s="171">
        <v>1</v>
      </c>
      <c r="CM5" s="208"/>
      <c r="CN5" s="212"/>
      <c r="CO5" s="140" t="s">
        <v>75</v>
      </c>
      <c r="CP5" s="170"/>
      <c r="CQ5" s="171">
        <v>1</v>
      </c>
      <c r="CS5" s="208"/>
      <c r="CT5" s="212"/>
      <c r="CU5" s="140" t="s">
        <v>75</v>
      </c>
      <c r="CV5" s="170"/>
      <c r="CW5" s="171">
        <v>1</v>
      </c>
      <c r="CY5" s="208"/>
      <c r="CZ5" s="212"/>
      <c r="DA5" s="140" t="s">
        <v>75</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144</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142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45" t="s">
        <v>26</v>
      </c>
      <c r="B9" s="278" t="s">
        <v>11</v>
      </c>
      <c r="C9" s="281" t="s">
        <v>0</v>
      </c>
      <c r="D9" s="281" t="s">
        <v>16</v>
      </c>
      <c r="E9" s="281" t="s">
        <v>17</v>
      </c>
      <c r="F9" s="281" t="s">
        <v>12</v>
      </c>
      <c r="G9" s="245" t="s">
        <v>131</v>
      </c>
      <c r="H9" s="281" t="s">
        <v>40</v>
      </c>
      <c r="I9" s="245" t="s">
        <v>10</v>
      </c>
      <c r="J9" s="245" t="s">
        <v>43</v>
      </c>
      <c r="K9" s="245" t="s">
        <v>1</v>
      </c>
      <c r="L9" s="281" t="s">
        <v>12</v>
      </c>
      <c r="M9" s="304" t="s">
        <v>143</v>
      </c>
      <c r="N9" s="281" t="s">
        <v>2</v>
      </c>
      <c r="O9" s="281" t="s">
        <v>71</v>
      </c>
      <c r="P9" s="245" t="s">
        <v>30</v>
      </c>
      <c r="Q9" s="245" t="s">
        <v>158</v>
      </c>
      <c r="R9" s="284" t="s">
        <v>159</v>
      </c>
      <c r="S9" s="287" t="s">
        <v>72</v>
      </c>
      <c r="T9" s="201"/>
      <c r="U9" s="201"/>
      <c r="V9" s="201"/>
      <c r="W9" s="201"/>
      <c r="X9" s="202"/>
      <c r="Y9" s="290" t="s">
        <v>13</v>
      </c>
      <c r="Z9" s="313" t="s">
        <v>126</v>
      </c>
      <c r="AA9" s="314"/>
      <c r="AB9" s="314"/>
      <c r="AC9" s="314"/>
      <c r="AD9" s="314"/>
      <c r="AE9" s="315"/>
      <c r="AF9" s="310" t="s">
        <v>35</v>
      </c>
      <c r="AG9" s="311"/>
      <c r="AH9" s="311"/>
      <c r="AI9" s="312"/>
      <c r="AJ9" s="310" t="s">
        <v>45</v>
      </c>
      <c r="AK9" s="311"/>
      <c r="AL9" s="312"/>
      <c r="AM9" s="299" t="s">
        <v>139</v>
      </c>
      <c r="AN9" s="300"/>
      <c r="AO9" s="300"/>
      <c r="AP9" s="300"/>
      <c r="AQ9" s="300"/>
      <c r="AR9" s="300"/>
      <c r="AS9" s="300"/>
      <c r="AT9" s="300"/>
      <c r="AU9" s="300"/>
      <c r="AV9" s="300"/>
      <c r="AW9" s="300"/>
      <c r="AX9" s="300"/>
      <c r="AY9" s="300"/>
      <c r="AZ9" s="272"/>
      <c r="BA9" s="301" t="s">
        <v>145</v>
      </c>
      <c r="BB9" s="274" t="s">
        <v>169</v>
      </c>
      <c r="BC9" s="275"/>
      <c r="BD9" s="275"/>
      <c r="BE9" s="275"/>
      <c r="BF9" s="275"/>
      <c r="BG9" s="276"/>
      <c r="BH9" s="274" t="s">
        <v>170</v>
      </c>
      <c r="BI9" s="275"/>
      <c r="BJ9" s="275"/>
      <c r="BK9" s="275"/>
      <c r="BL9" s="275"/>
      <c r="BM9" s="276"/>
      <c r="BN9" s="274" t="s">
        <v>171</v>
      </c>
      <c r="BO9" s="275"/>
      <c r="BP9" s="275"/>
      <c r="BQ9" s="275"/>
      <c r="BR9" s="275"/>
      <c r="BS9" s="276"/>
      <c r="BT9" s="274" t="s">
        <v>172</v>
      </c>
      <c r="BU9" s="275"/>
      <c r="BV9" s="275"/>
      <c r="BW9" s="275"/>
      <c r="BX9" s="275"/>
      <c r="BY9" s="276"/>
      <c r="BZ9" s="274" t="s">
        <v>173</v>
      </c>
      <c r="CA9" s="275"/>
      <c r="CB9" s="275"/>
      <c r="CC9" s="275"/>
      <c r="CD9" s="275"/>
      <c r="CE9" s="276"/>
      <c r="CF9" s="274" t="s">
        <v>174</v>
      </c>
      <c r="CG9" s="275"/>
      <c r="CH9" s="275"/>
      <c r="CI9" s="275"/>
      <c r="CJ9" s="275"/>
      <c r="CK9" s="276"/>
      <c r="CL9" s="274" t="s">
        <v>175</v>
      </c>
      <c r="CM9" s="275"/>
      <c r="CN9" s="275"/>
      <c r="CO9" s="275"/>
      <c r="CP9" s="275"/>
      <c r="CQ9" s="276"/>
      <c r="CR9" s="274" t="s">
        <v>176</v>
      </c>
      <c r="CS9" s="275"/>
      <c r="CT9" s="275"/>
      <c r="CU9" s="275"/>
      <c r="CV9" s="275"/>
      <c r="CW9" s="276"/>
      <c r="CX9" s="274" t="s">
        <v>177</v>
      </c>
      <c r="CY9" s="275"/>
      <c r="CZ9" s="275"/>
      <c r="DA9" s="275"/>
      <c r="DB9" s="275"/>
      <c r="DC9" s="276"/>
      <c r="DD9" s="242" t="s">
        <v>34</v>
      </c>
      <c r="DE9" s="242" t="s">
        <v>19</v>
      </c>
      <c r="DF9" s="245" t="s">
        <v>83</v>
      </c>
      <c r="DG9" s="245" t="s">
        <v>84</v>
      </c>
    </row>
    <row r="10" spans="1:111" ht="28.5" customHeight="1">
      <c r="A10" s="246"/>
      <c r="B10" s="279"/>
      <c r="C10" s="282"/>
      <c r="D10" s="282"/>
      <c r="E10" s="282"/>
      <c r="F10" s="282"/>
      <c r="G10" s="246"/>
      <c r="H10" s="282"/>
      <c r="I10" s="246"/>
      <c r="J10" s="246"/>
      <c r="K10" s="246"/>
      <c r="L10" s="282"/>
      <c r="M10" s="305"/>
      <c r="N10" s="282"/>
      <c r="O10" s="282"/>
      <c r="P10" s="246"/>
      <c r="Q10" s="246"/>
      <c r="R10" s="285"/>
      <c r="S10" s="288"/>
      <c r="X10" s="199"/>
      <c r="Y10" s="291"/>
      <c r="Z10" s="316"/>
      <c r="AA10" s="317"/>
      <c r="AB10" s="317"/>
      <c r="AC10" s="317"/>
      <c r="AD10" s="317"/>
      <c r="AE10" s="318"/>
      <c r="AF10" s="296"/>
      <c r="AG10" s="297"/>
      <c r="AH10" s="297"/>
      <c r="AI10" s="298"/>
      <c r="AJ10" s="296"/>
      <c r="AK10" s="297"/>
      <c r="AL10" s="298"/>
      <c r="AM10" s="296" t="s">
        <v>140</v>
      </c>
      <c r="AN10" s="297"/>
      <c r="AO10" s="297"/>
      <c r="AP10" s="297"/>
      <c r="AQ10" s="298"/>
      <c r="AR10" s="296" t="s">
        <v>141</v>
      </c>
      <c r="AS10" s="297"/>
      <c r="AT10" s="297"/>
      <c r="AU10" s="297"/>
      <c r="AV10" s="298"/>
      <c r="AW10" s="296" t="s">
        <v>138</v>
      </c>
      <c r="AX10" s="297"/>
      <c r="AY10" s="297"/>
      <c r="AZ10" s="298"/>
      <c r="BA10" s="302"/>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243"/>
      <c r="DE10" s="243"/>
      <c r="DF10" s="246"/>
      <c r="DG10" s="246"/>
    </row>
    <row r="11" spans="1:111" ht="24.75" customHeight="1">
      <c r="A11" s="246"/>
      <c r="B11" s="279"/>
      <c r="C11" s="282"/>
      <c r="D11" s="282"/>
      <c r="E11" s="282"/>
      <c r="F11" s="282"/>
      <c r="G11" s="246"/>
      <c r="H11" s="282"/>
      <c r="I11" s="246"/>
      <c r="J11" s="246"/>
      <c r="K11" s="246"/>
      <c r="L11" s="282"/>
      <c r="M11" s="305"/>
      <c r="N11" s="282"/>
      <c r="O11" s="282"/>
      <c r="P11" s="246"/>
      <c r="Q11" s="246"/>
      <c r="R11" s="285"/>
      <c r="S11" s="288"/>
      <c r="T11" s="245" t="s">
        <v>23</v>
      </c>
      <c r="U11" s="245" t="s">
        <v>14</v>
      </c>
      <c r="V11" s="245" t="s">
        <v>24</v>
      </c>
      <c r="W11" s="245" t="s">
        <v>15</v>
      </c>
      <c r="X11" s="284" t="s">
        <v>25</v>
      </c>
      <c r="Y11" s="291"/>
      <c r="Z11" s="281" t="s">
        <v>3</v>
      </c>
      <c r="AA11" s="281" t="s">
        <v>4</v>
      </c>
      <c r="AB11" s="245" t="s">
        <v>134</v>
      </c>
      <c r="AC11" s="245" t="s">
        <v>135</v>
      </c>
      <c r="AD11" s="245" t="s">
        <v>127</v>
      </c>
      <c r="AE11" s="245" t="s">
        <v>128</v>
      </c>
      <c r="AF11" s="293" t="s">
        <v>36</v>
      </c>
      <c r="AG11" s="21"/>
      <c r="AH11" s="293" t="s">
        <v>37</v>
      </c>
      <c r="AI11" s="36"/>
      <c r="AJ11" s="267" t="s">
        <v>46</v>
      </c>
      <c r="AK11" s="267" t="s">
        <v>47</v>
      </c>
      <c r="AL11" s="295" t="s">
        <v>48</v>
      </c>
      <c r="AM11" s="299" t="s">
        <v>112</v>
      </c>
      <c r="AN11" s="272"/>
      <c r="AO11" s="299" t="s">
        <v>113</v>
      </c>
      <c r="AP11" s="300"/>
      <c r="AQ11" s="272"/>
      <c r="AR11" s="299" t="s">
        <v>112</v>
      </c>
      <c r="AS11" s="272"/>
      <c r="AT11" s="299" t="s">
        <v>113</v>
      </c>
      <c r="AU11" s="300"/>
      <c r="AV11" s="272"/>
      <c r="AW11" s="299" t="s">
        <v>113</v>
      </c>
      <c r="AX11" s="300"/>
      <c r="AY11" s="300"/>
      <c r="AZ11" s="272"/>
      <c r="BA11" s="302"/>
      <c r="BB11" s="272" t="s">
        <v>57</v>
      </c>
      <c r="BC11" s="268" t="s">
        <v>55</v>
      </c>
      <c r="BD11" s="270" t="s">
        <v>56</v>
      </c>
      <c r="BE11" s="266" t="s">
        <v>58</v>
      </c>
      <c r="BF11" s="266" t="s">
        <v>59</v>
      </c>
      <c r="BG11" s="266" t="s">
        <v>60</v>
      </c>
      <c r="BH11" s="272" t="s">
        <v>57</v>
      </c>
      <c r="BI11" s="268" t="s">
        <v>55</v>
      </c>
      <c r="BJ11" s="270" t="s">
        <v>56</v>
      </c>
      <c r="BK11" s="266" t="s">
        <v>58</v>
      </c>
      <c r="BL11" s="266" t="s">
        <v>59</v>
      </c>
      <c r="BM11" s="266" t="s">
        <v>60</v>
      </c>
      <c r="BN11" s="272" t="s">
        <v>57</v>
      </c>
      <c r="BO11" s="268" t="s">
        <v>55</v>
      </c>
      <c r="BP11" s="270" t="s">
        <v>56</v>
      </c>
      <c r="BQ11" s="266" t="s">
        <v>58</v>
      </c>
      <c r="BR11" s="266" t="s">
        <v>59</v>
      </c>
      <c r="BS11" s="266" t="s">
        <v>60</v>
      </c>
      <c r="BT11" s="272" t="s">
        <v>57</v>
      </c>
      <c r="BU11" s="268" t="s">
        <v>55</v>
      </c>
      <c r="BV11" s="270" t="s">
        <v>56</v>
      </c>
      <c r="BW11" s="266" t="s">
        <v>58</v>
      </c>
      <c r="BX11" s="266" t="s">
        <v>59</v>
      </c>
      <c r="BY11" s="266" t="s">
        <v>60</v>
      </c>
      <c r="BZ11" s="272" t="s">
        <v>57</v>
      </c>
      <c r="CA11" s="268" t="s">
        <v>55</v>
      </c>
      <c r="CB11" s="270" t="s">
        <v>56</v>
      </c>
      <c r="CC11" s="266" t="s">
        <v>58</v>
      </c>
      <c r="CD11" s="266" t="s">
        <v>59</v>
      </c>
      <c r="CE11" s="266" t="s">
        <v>60</v>
      </c>
      <c r="CF11" s="272" t="s">
        <v>57</v>
      </c>
      <c r="CG11" s="268" t="s">
        <v>55</v>
      </c>
      <c r="CH11" s="270" t="s">
        <v>56</v>
      </c>
      <c r="CI11" s="266" t="s">
        <v>58</v>
      </c>
      <c r="CJ11" s="266" t="s">
        <v>59</v>
      </c>
      <c r="CK11" s="266" t="s">
        <v>60</v>
      </c>
      <c r="CL11" s="272" t="s">
        <v>57</v>
      </c>
      <c r="CM11" s="268" t="s">
        <v>55</v>
      </c>
      <c r="CN11" s="270" t="s">
        <v>56</v>
      </c>
      <c r="CO11" s="266" t="s">
        <v>58</v>
      </c>
      <c r="CP11" s="266" t="s">
        <v>59</v>
      </c>
      <c r="CQ11" s="266" t="s">
        <v>60</v>
      </c>
      <c r="CR11" s="272" t="s">
        <v>57</v>
      </c>
      <c r="CS11" s="268" t="s">
        <v>55</v>
      </c>
      <c r="CT11" s="270" t="s">
        <v>56</v>
      </c>
      <c r="CU11" s="266" t="s">
        <v>58</v>
      </c>
      <c r="CV11" s="266" t="s">
        <v>59</v>
      </c>
      <c r="CW11" s="266" t="s">
        <v>60</v>
      </c>
      <c r="CX11" s="245" t="s">
        <v>57</v>
      </c>
      <c r="CY11" s="268" t="s">
        <v>55</v>
      </c>
      <c r="CZ11" s="270" t="s">
        <v>56</v>
      </c>
      <c r="DA11" s="266" t="s">
        <v>58</v>
      </c>
      <c r="DB11" s="266" t="s">
        <v>59</v>
      </c>
      <c r="DC11" s="266" t="s">
        <v>60</v>
      </c>
      <c r="DD11" s="243"/>
      <c r="DE11" s="243"/>
      <c r="DF11" s="246"/>
      <c r="DG11" s="246"/>
    </row>
    <row r="12" spans="1:111" ht="43.5" customHeight="1">
      <c r="A12" s="247"/>
      <c r="B12" s="280"/>
      <c r="C12" s="283"/>
      <c r="D12" s="283"/>
      <c r="E12" s="283"/>
      <c r="F12" s="283"/>
      <c r="G12" s="247"/>
      <c r="H12" s="283"/>
      <c r="I12" s="247"/>
      <c r="J12" s="247"/>
      <c r="K12" s="247"/>
      <c r="L12" s="283"/>
      <c r="M12" s="306"/>
      <c r="N12" s="283"/>
      <c r="O12" s="283"/>
      <c r="P12" s="247"/>
      <c r="Q12" s="247"/>
      <c r="R12" s="286"/>
      <c r="S12" s="289"/>
      <c r="T12" s="247"/>
      <c r="U12" s="247"/>
      <c r="V12" s="247"/>
      <c r="W12" s="247"/>
      <c r="X12" s="286"/>
      <c r="Y12" s="292"/>
      <c r="Z12" s="283"/>
      <c r="AA12" s="283"/>
      <c r="AB12" s="247"/>
      <c r="AC12" s="247"/>
      <c r="AD12" s="247"/>
      <c r="AE12" s="247"/>
      <c r="AF12" s="294"/>
      <c r="AG12" s="239" t="s">
        <v>87</v>
      </c>
      <c r="AH12" s="294"/>
      <c r="AI12" s="241" t="s">
        <v>87</v>
      </c>
      <c r="AJ12" s="267"/>
      <c r="AK12" s="267"/>
      <c r="AL12" s="295"/>
      <c r="AM12" s="223" t="s">
        <v>114</v>
      </c>
      <c r="AN12" s="223" t="s">
        <v>122</v>
      </c>
      <c r="AO12" s="2" t="s">
        <v>115</v>
      </c>
      <c r="AP12" s="2" t="s">
        <v>116</v>
      </c>
      <c r="AQ12" s="223" t="s">
        <v>122</v>
      </c>
      <c r="AR12" s="223" t="s">
        <v>114</v>
      </c>
      <c r="AS12" s="223" t="s">
        <v>122</v>
      </c>
      <c r="AT12" s="2" t="s">
        <v>115</v>
      </c>
      <c r="AU12" s="2" t="s">
        <v>116</v>
      </c>
      <c r="AV12" s="223" t="s">
        <v>122</v>
      </c>
      <c r="AW12" s="223" t="s">
        <v>125</v>
      </c>
      <c r="AX12" s="2" t="s">
        <v>115</v>
      </c>
      <c r="AY12" s="2" t="s">
        <v>116</v>
      </c>
      <c r="AZ12" s="223" t="s">
        <v>122</v>
      </c>
      <c r="BA12" s="303"/>
      <c r="BB12" s="273"/>
      <c r="BC12" s="269"/>
      <c r="BD12" s="271"/>
      <c r="BE12" s="267"/>
      <c r="BF12" s="267"/>
      <c r="BG12" s="267"/>
      <c r="BH12" s="273"/>
      <c r="BI12" s="269"/>
      <c r="BJ12" s="271"/>
      <c r="BK12" s="267"/>
      <c r="BL12" s="267"/>
      <c r="BM12" s="267"/>
      <c r="BN12" s="273"/>
      <c r="BO12" s="269"/>
      <c r="BP12" s="271"/>
      <c r="BQ12" s="267"/>
      <c r="BR12" s="267"/>
      <c r="BS12" s="267"/>
      <c r="BT12" s="273"/>
      <c r="BU12" s="269"/>
      <c r="BV12" s="271"/>
      <c r="BW12" s="267"/>
      <c r="BX12" s="267"/>
      <c r="BY12" s="267"/>
      <c r="BZ12" s="273"/>
      <c r="CA12" s="269"/>
      <c r="CB12" s="271"/>
      <c r="CC12" s="267"/>
      <c r="CD12" s="267"/>
      <c r="CE12" s="267"/>
      <c r="CF12" s="273"/>
      <c r="CG12" s="269"/>
      <c r="CH12" s="271"/>
      <c r="CI12" s="267"/>
      <c r="CJ12" s="267"/>
      <c r="CK12" s="267"/>
      <c r="CL12" s="273"/>
      <c r="CM12" s="269"/>
      <c r="CN12" s="271"/>
      <c r="CO12" s="267"/>
      <c r="CP12" s="267"/>
      <c r="CQ12" s="267"/>
      <c r="CR12" s="273"/>
      <c r="CS12" s="269"/>
      <c r="CT12" s="271"/>
      <c r="CU12" s="267"/>
      <c r="CV12" s="267"/>
      <c r="CW12" s="267"/>
      <c r="CX12" s="247"/>
      <c r="CY12" s="269"/>
      <c r="CZ12" s="271"/>
      <c r="DA12" s="267"/>
      <c r="DB12" s="267"/>
      <c r="DC12" s="267"/>
      <c r="DD12" s="244"/>
      <c r="DE12" s="244"/>
      <c r="DF12" s="247"/>
      <c r="DG12" s="247"/>
    </row>
    <row r="13" spans="1:111" ht="25.5" customHeight="1">
      <c r="A13" s="3"/>
      <c r="B13" s="3"/>
      <c r="C13" s="3"/>
      <c r="D13" s="3"/>
      <c r="E13" s="3"/>
      <c r="F13" s="3"/>
      <c r="G13" s="3" t="s">
        <v>132</v>
      </c>
      <c r="H13" s="3" t="s">
        <v>77</v>
      </c>
      <c r="I13" s="2">
        <v>1</v>
      </c>
      <c r="J13" s="2"/>
      <c r="K13" s="3"/>
      <c r="L13" s="146"/>
      <c r="M13" s="225" t="s">
        <v>142</v>
      </c>
      <c r="N13" s="8">
        <v>1.5</v>
      </c>
      <c r="O13" s="2" t="s">
        <v>86</v>
      </c>
      <c r="P13" s="7">
        <v>2200</v>
      </c>
      <c r="Q13" s="7">
        <v>44800</v>
      </c>
      <c r="R13" s="11">
        <v>10000</v>
      </c>
      <c r="S13" s="13">
        <f>Q13-R13</f>
        <v>34800</v>
      </c>
      <c r="T13" s="7">
        <v>30000</v>
      </c>
      <c r="U13" s="22"/>
      <c r="V13" s="7">
        <f>Q13-T13-R13</f>
        <v>4800</v>
      </c>
      <c r="W13" s="24"/>
      <c r="X13" s="16">
        <f>R13+T13+V13</f>
        <v>44800</v>
      </c>
      <c r="Y13" s="12">
        <f>Q13</f>
        <v>44800</v>
      </c>
      <c r="Z13" s="319">
        <v>63</v>
      </c>
      <c r="AA13" s="319">
        <v>63</v>
      </c>
      <c r="AB13" s="228">
        <v>10</v>
      </c>
      <c r="AC13" s="228"/>
      <c r="AD13" s="228"/>
      <c r="AE13" s="228"/>
      <c r="AF13" s="7">
        <v>9300</v>
      </c>
      <c r="AG13" s="240">
        <f>ROUND(IF($O13="Ａ重油",AF13*1,IF($O13="灯油",AF13*0.938,IF($O13="ＬＰガス",AF13*1.288,IF($O13="ＬＮＧ",AF13*1.571)))),0)</f>
        <v>9300</v>
      </c>
      <c r="AH13" s="138">
        <v>7900</v>
      </c>
      <c r="AI13" s="240">
        <f>ROUND(IF($O13="Ａ重油",AH13*1,IF($O13="灯油",AH13*0.938,IF($O13="ＬＰガス",AH13*1.288,IF($O13="ＬＮＧ",AH13*1.571)))),0)</f>
        <v>7900</v>
      </c>
      <c r="AJ13" s="7" t="s">
        <v>78</v>
      </c>
      <c r="AK13" s="7"/>
      <c r="AL13" s="7"/>
      <c r="AM13" s="230"/>
      <c r="AN13" s="231"/>
      <c r="AO13" s="230"/>
      <c r="AP13" s="230"/>
      <c r="AQ13" s="231"/>
      <c r="AR13" s="230"/>
      <c r="AS13" s="231"/>
      <c r="AT13" s="230"/>
      <c r="AU13" s="230"/>
      <c r="AV13" s="231"/>
      <c r="AW13" s="231"/>
      <c r="AX13" s="230"/>
      <c r="AY13" s="230"/>
      <c r="AZ13" s="231"/>
      <c r="BA13" s="192"/>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26" t="s">
        <v>142</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320"/>
      <c r="AA14" s="320"/>
      <c r="AB14" s="228"/>
      <c r="AC14" s="228">
        <v>53</v>
      </c>
      <c r="AD14" s="228"/>
      <c r="AE14" s="228"/>
      <c r="AF14" s="7">
        <v>46283</v>
      </c>
      <c r="AG14" s="240">
        <f t="shared" ref="AG14:AG28" si="28">ROUND(IF($O14="Ａ重油",AF14*1,IF($O14="灯油",AF14*0.938,IF($O14="ＬＰガス",AF14*1.288,IF($O14="ＬＮＧ",AF14*1.571)))),0)</f>
        <v>43413</v>
      </c>
      <c r="AH14" s="138">
        <v>39300</v>
      </c>
      <c r="AI14" s="240">
        <f t="shared" ref="AI14:AI28" si="29">ROUND(IF($O14="Ａ重油",AH14*1,IF($O14="灯油",AH14*0.938,IF($O14="ＬＰガス",AH14*1.288,IF($O14="ＬＮＧ",AH14*1.571)))),0)</f>
        <v>36863</v>
      </c>
      <c r="AJ14" s="50"/>
      <c r="AK14" s="50"/>
      <c r="AL14" s="50"/>
      <c r="AM14" s="232">
        <v>2</v>
      </c>
      <c r="AN14" s="233">
        <v>53</v>
      </c>
      <c r="AO14" s="234"/>
      <c r="AP14" s="234"/>
      <c r="AQ14" s="235"/>
      <c r="AR14" s="232"/>
      <c r="AS14" s="233"/>
      <c r="AT14" s="234"/>
      <c r="AU14" s="234"/>
      <c r="AV14" s="235"/>
      <c r="AW14" s="235"/>
      <c r="AX14" s="234"/>
      <c r="AY14" s="234"/>
      <c r="AZ14" s="235"/>
      <c r="BA14" s="193"/>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26"/>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319">
        <v>139</v>
      </c>
      <c r="AA15" s="319">
        <v>139</v>
      </c>
      <c r="AB15" s="228">
        <v>65</v>
      </c>
      <c r="AC15" s="228"/>
      <c r="AD15" s="228"/>
      <c r="AE15" s="228"/>
      <c r="AF15" s="7">
        <v>65000</v>
      </c>
      <c r="AG15" s="240">
        <f t="shared" si="28"/>
        <v>65000</v>
      </c>
      <c r="AH15" s="138">
        <v>55200</v>
      </c>
      <c r="AI15" s="240">
        <f t="shared" si="29"/>
        <v>55200</v>
      </c>
      <c r="AJ15" s="7" t="s">
        <v>79</v>
      </c>
      <c r="AK15" s="7"/>
      <c r="AL15" s="7"/>
      <c r="AM15" s="232">
        <v>3</v>
      </c>
      <c r="AN15" s="233">
        <v>65</v>
      </c>
      <c r="AO15" s="230"/>
      <c r="AP15" s="230"/>
      <c r="AQ15" s="231"/>
      <c r="AR15" s="232"/>
      <c r="AS15" s="233"/>
      <c r="AT15" s="230"/>
      <c r="AU15" s="230"/>
      <c r="AV15" s="231"/>
      <c r="AW15" s="231"/>
      <c r="AX15" s="230"/>
      <c r="AY15" s="230"/>
      <c r="AZ15" s="231"/>
      <c r="BA15" s="192"/>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26"/>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321"/>
      <c r="AA16" s="321"/>
      <c r="AB16" s="228"/>
      <c r="AC16" s="228">
        <v>9</v>
      </c>
      <c r="AD16" s="228"/>
      <c r="AE16" s="228"/>
      <c r="AF16" s="7">
        <v>8451</v>
      </c>
      <c r="AG16" s="240">
        <f t="shared" si="28"/>
        <v>7927</v>
      </c>
      <c r="AH16" s="138">
        <v>7100</v>
      </c>
      <c r="AI16" s="240">
        <f t="shared" si="29"/>
        <v>6660</v>
      </c>
      <c r="AJ16" s="50"/>
      <c r="AK16" s="50"/>
      <c r="AL16" s="50"/>
      <c r="AM16" s="232"/>
      <c r="AN16" s="233"/>
      <c r="AO16" s="234"/>
      <c r="AP16" s="234"/>
      <c r="AQ16" s="235"/>
      <c r="AR16" s="232"/>
      <c r="AS16" s="233"/>
      <c r="AT16" s="234"/>
      <c r="AU16" s="234"/>
      <c r="AV16" s="235"/>
      <c r="AW16" s="235"/>
      <c r="AX16" s="234"/>
      <c r="AY16" s="234"/>
      <c r="AZ16" s="235"/>
      <c r="BA16" s="193"/>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26"/>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320"/>
      <c r="AA17" s="320"/>
      <c r="AB17" s="228"/>
      <c r="AC17" s="228"/>
      <c r="AD17" s="228">
        <v>65</v>
      </c>
      <c r="AE17" s="228"/>
      <c r="AF17" s="138">
        <v>15991</v>
      </c>
      <c r="AG17" s="240">
        <f t="shared" si="28"/>
        <v>20596</v>
      </c>
      <c r="AH17" s="138">
        <v>13592</v>
      </c>
      <c r="AI17" s="240">
        <f t="shared" si="29"/>
        <v>17506</v>
      </c>
      <c r="AJ17" s="7"/>
      <c r="AK17" s="7"/>
      <c r="AL17" s="7"/>
      <c r="AM17" s="230"/>
      <c r="AN17" s="231"/>
      <c r="AO17" s="230"/>
      <c r="AP17" s="230"/>
      <c r="AQ17" s="231"/>
      <c r="AR17" s="230"/>
      <c r="AS17" s="231"/>
      <c r="AT17" s="230">
        <v>3</v>
      </c>
      <c r="AU17" s="230" t="s">
        <v>117</v>
      </c>
      <c r="AV17" s="231">
        <v>65</v>
      </c>
      <c r="AW17" s="231" t="s">
        <v>130</v>
      </c>
      <c r="AX17" s="230">
        <v>3</v>
      </c>
      <c r="AY17" s="230" t="s">
        <v>118</v>
      </c>
      <c r="AZ17" s="231">
        <v>65</v>
      </c>
      <c r="BA17" s="192"/>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26"/>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28">
        <v>23</v>
      </c>
      <c r="AC18" s="228"/>
      <c r="AD18" s="228"/>
      <c r="AE18" s="228"/>
      <c r="AF18" s="7">
        <v>20240</v>
      </c>
      <c r="AG18" s="240">
        <f t="shared" si="28"/>
        <v>20240</v>
      </c>
      <c r="AH18" s="138">
        <v>17200</v>
      </c>
      <c r="AI18" s="240">
        <f t="shared" si="29"/>
        <v>17200</v>
      </c>
      <c r="AJ18" s="7" t="s">
        <v>80</v>
      </c>
      <c r="AK18" s="7"/>
      <c r="AL18" s="7"/>
      <c r="AM18" s="230">
        <v>1</v>
      </c>
      <c r="AN18" s="231">
        <v>23</v>
      </c>
      <c r="AO18" s="230"/>
      <c r="AP18" s="230"/>
      <c r="AQ18" s="231"/>
      <c r="AR18" s="230"/>
      <c r="AS18" s="231"/>
      <c r="AT18" s="230"/>
      <c r="AU18" s="230"/>
      <c r="AV18" s="231"/>
      <c r="AW18" s="231"/>
      <c r="AX18" s="230"/>
      <c r="AY18" s="230"/>
      <c r="AZ18" s="231"/>
      <c r="BA18" s="192"/>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26"/>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319">
        <v>70</v>
      </c>
      <c r="AA19" s="319">
        <v>70</v>
      </c>
      <c r="AB19" s="228">
        <v>50</v>
      </c>
      <c r="AC19" s="228"/>
      <c r="AD19" s="228"/>
      <c r="AE19" s="228"/>
      <c r="AF19" s="7">
        <v>40000</v>
      </c>
      <c r="AG19" s="240">
        <f t="shared" si="28"/>
        <v>40000</v>
      </c>
      <c r="AH19" s="138">
        <v>34000</v>
      </c>
      <c r="AI19" s="240">
        <f t="shared" si="29"/>
        <v>34000</v>
      </c>
      <c r="AJ19" s="7" t="s">
        <v>82</v>
      </c>
      <c r="AK19" s="7"/>
      <c r="AL19" s="7"/>
      <c r="AM19" s="230">
        <v>2</v>
      </c>
      <c r="AN19" s="231">
        <v>50</v>
      </c>
      <c r="AO19" s="230"/>
      <c r="AP19" s="230"/>
      <c r="AQ19" s="231"/>
      <c r="AR19" s="230"/>
      <c r="AS19" s="231"/>
      <c r="AT19" s="230"/>
      <c r="AU19" s="230"/>
      <c r="AV19" s="231"/>
      <c r="AW19" s="231"/>
      <c r="AX19" s="230"/>
      <c r="AY19" s="230"/>
      <c r="AZ19" s="231"/>
      <c r="BA19" s="192"/>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26"/>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320"/>
      <c r="AA20" s="320"/>
      <c r="AB20" s="228"/>
      <c r="AC20" s="228">
        <v>20</v>
      </c>
      <c r="AD20" s="228"/>
      <c r="AE20" s="228"/>
      <c r="AF20" s="7">
        <v>15024</v>
      </c>
      <c r="AG20" s="240">
        <f t="shared" si="28"/>
        <v>14093</v>
      </c>
      <c r="AH20" s="138">
        <v>12700</v>
      </c>
      <c r="AI20" s="240">
        <f t="shared" si="29"/>
        <v>11913</v>
      </c>
      <c r="AJ20" s="7"/>
      <c r="AK20" s="7"/>
      <c r="AL20" s="7"/>
      <c r="AM20" s="230"/>
      <c r="AN20" s="231"/>
      <c r="AO20" s="230"/>
      <c r="AP20" s="230"/>
      <c r="AQ20" s="231"/>
      <c r="AR20" s="230"/>
      <c r="AS20" s="231"/>
      <c r="AT20" s="230"/>
      <c r="AU20" s="230"/>
      <c r="AV20" s="231"/>
      <c r="AW20" s="231"/>
      <c r="AX20" s="230"/>
      <c r="AY20" s="230"/>
      <c r="AZ20" s="231"/>
      <c r="BA20" s="192"/>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26"/>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28"/>
      <c r="AC21" s="228">
        <v>15</v>
      </c>
      <c r="AD21" s="228"/>
      <c r="AE21" s="228"/>
      <c r="AF21" s="7">
        <v>11268</v>
      </c>
      <c r="AG21" s="240">
        <f t="shared" si="28"/>
        <v>10569</v>
      </c>
      <c r="AH21" s="138">
        <v>9500</v>
      </c>
      <c r="AI21" s="240">
        <f t="shared" si="29"/>
        <v>8911</v>
      </c>
      <c r="AJ21" s="7" t="s">
        <v>82</v>
      </c>
      <c r="AK21" s="7"/>
      <c r="AL21" s="7"/>
      <c r="AM21" s="230">
        <v>1</v>
      </c>
      <c r="AN21" s="231">
        <v>15</v>
      </c>
      <c r="AO21" s="230"/>
      <c r="AP21" s="230"/>
      <c r="AQ21" s="231"/>
      <c r="AR21" s="230"/>
      <c r="AS21" s="231"/>
      <c r="AT21" s="230"/>
      <c r="AU21" s="230"/>
      <c r="AV21" s="231"/>
      <c r="AW21" s="231"/>
      <c r="AX21" s="230"/>
      <c r="AY21" s="230"/>
      <c r="AZ21" s="231"/>
      <c r="BA21" s="192"/>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26"/>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28"/>
      <c r="AC22" s="228"/>
      <c r="AD22" s="228">
        <v>43</v>
      </c>
      <c r="AE22" s="228"/>
      <c r="AF22" s="7">
        <v>34400</v>
      </c>
      <c r="AG22" s="240">
        <f t="shared" si="28"/>
        <v>44307</v>
      </c>
      <c r="AH22" s="138">
        <v>29200</v>
      </c>
      <c r="AI22" s="240">
        <f t="shared" si="29"/>
        <v>37610</v>
      </c>
      <c r="AJ22" s="7" t="s">
        <v>82</v>
      </c>
      <c r="AK22" s="7"/>
      <c r="AL22" s="7"/>
      <c r="AM22" s="230"/>
      <c r="AN22" s="231"/>
      <c r="AO22" s="230"/>
      <c r="AP22" s="230"/>
      <c r="AQ22" s="231"/>
      <c r="AR22" s="230"/>
      <c r="AS22" s="231"/>
      <c r="AT22" s="230">
        <v>2</v>
      </c>
      <c r="AU22" s="230" t="s">
        <v>120</v>
      </c>
      <c r="AV22" s="231">
        <v>43</v>
      </c>
      <c r="AW22" s="231" t="s">
        <v>130</v>
      </c>
      <c r="AX22" s="230">
        <v>2</v>
      </c>
      <c r="AY22" s="230" t="s">
        <v>117</v>
      </c>
      <c r="AZ22" s="231">
        <v>43</v>
      </c>
      <c r="BA22" s="192"/>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26"/>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319">
        <v>33</v>
      </c>
      <c r="AA23" s="319">
        <v>33</v>
      </c>
      <c r="AB23" s="228">
        <v>15</v>
      </c>
      <c r="AC23" s="228"/>
      <c r="AD23" s="228"/>
      <c r="AE23" s="228"/>
      <c r="AF23" s="7">
        <v>12000</v>
      </c>
      <c r="AG23" s="240">
        <f t="shared" si="28"/>
        <v>12000</v>
      </c>
      <c r="AH23" s="138">
        <v>10200</v>
      </c>
      <c r="AI23" s="240">
        <f t="shared" si="29"/>
        <v>10200</v>
      </c>
      <c r="AJ23" s="7" t="s">
        <v>82</v>
      </c>
      <c r="AK23" s="7"/>
      <c r="AL23" s="7"/>
      <c r="AM23" s="230"/>
      <c r="AN23" s="231"/>
      <c r="AO23" s="230"/>
      <c r="AP23" s="230"/>
      <c r="AQ23" s="231"/>
      <c r="AR23" s="230"/>
      <c r="AS23" s="231"/>
      <c r="AT23" s="230"/>
      <c r="AU23" s="230"/>
      <c r="AV23" s="231"/>
      <c r="AW23" s="231"/>
      <c r="AX23" s="230"/>
      <c r="AY23" s="230"/>
      <c r="AZ23" s="231"/>
      <c r="BA23" s="192"/>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26"/>
      <c r="N24" s="8">
        <v>1.5</v>
      </c>
      <c r="O24" s="2" t="s">
        <v>129</v>
      </c>
      <c r="P24" s="7">
        <v>11400</v>
      </c>
      <c r="Q24" s="7">
        <v>246200</v>
      </c>
      <c r="R24" s="11">
        <v>0</v>
      </c>
      <c r="S24" s="13">
        <f t="shared" si="50"/>
        <v>246200</v>
      </c>
      <c r="T24" s="7">
        <v>246200</v>
      </c>
      <c r="U24" s="23"/>
      <c r="V24" s="7">
        <f t="shared" si="53"/>
        <v>0</v>
      </c>
      <c r="W24" s="24"/>
      <c r="X24" s="16">
        <f t="shared" si="54"/>
        <v>246200</v>
      </c>
      <c r="Y24" s="12">
        <f t="shared" si="27"/>
        <v>246200</v>
      </c>
      <c r="Z24" s="320"/>
      <c r="AA24" s="320"/>
      <c r="AB24" s="228"/>
      <c r="AC24" s="228"/>
      <c r="AD24" s="228"/>
      <c r="AE24" s="228">
        <v>18</v>
      </c>
      <c r="AF24" s="7">
        <v>13521</v>
      </c>
      <c r="AG24" s="240">
        <f t="shared" si="28"/>
        <v>21241</v>
      </c>
      <c r="AH24" s="138">
        <v>11400</v>
      </c>
      <c r="AI24" s="240">
        <f t="shared" si="29"/>
        <v>17909</v>
      </c>
      <c r="AJ24" s="7"/>
      <c r="AK24" s="7"/>
      <c r="AL24" s="7"/>
      <c r="AM24" s="230"/>
      <c r="AN24" s="231"/>
      <c r="AO24" s="230"/>
      <c r="AP24" s="230"/>
      <c r="AQ24" s="231"/>
      <c r="AR24" s="230">
        <v>1</v>
      </c>
      <c r="AS24" s="231">
        <v>18</v>
      </c>
      <c r="AT24" s="230"/>
      <c r="AU24" s="230"/>
      <c r="AV24" s="231"/>
      <c r="AW24" s="231"/>
      <c r="AX24" s="230"/>
      <c r="AY24" s="230"/>
      <c r="AZ24" s="231"/>
      <c r="BA24" s="192"/>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26"/>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28">
        <v>48</v>
      </c>
      <c r="AC25" s="228"/>
      <c r="AD25" s="228"/>
      <c r="AE25" s="228"/>
      <c r="AF25" s="7">
        <v>42240</v>
      </c>
      <c r="AG25" s="240">
        <f t="shared" si="28"/>
        <v>42240</v>
      </c>
      <c r="AH25" s="138">
        <v>35900</v>
      </c>
      <c r="AI25" s="240">
        <f t="shared" si="29"/>
        <v>35900</v>
      </c>
      <c r="AJ25" s="7" t="s">
        <v>80</v>
      </c>
      <c r="AK25" s="7"/>
      <c r="AL25" s="7"/>
      <c r="AM25" s="230"/>
      <c r="AN25" s="231"/>
      <c r="AO25" s="230">
        <v>2</v>
      </c>
      <c r="AP25" s="230" t="s">
        <v>118</v>
      </c>
      <c r="AQ25" s="231">
        <v>48</v>
      </c>
      <c r="AR25" s="230"/>
      <c r="AS25" s="231"/>
      <c r="AT25" s="230"/>
      <c r="AU25" s="230"/>
      <c r="AV25" s="231"/>
      <c r="AW25" s="231" t="s">
        <v>130</v>
      </c>
      <c r="AX25" s="230">
        <v>2</v>
      </c>
      <c r="AY25" s="230" t="s">
        <v>120</v>
      </c>
      <c r="AZ25" s="231">
        <v>48</v>
      </c>
      <c r="BA25" s="192"/>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26"/>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28">
        <v>48</v>
      </c>
      <c r="AC26" s="228"/>
      <c r="AD26" s="228"/>
      <c r="AE26" s="228"/>
      <c r="AF26" s="7">
        <v>30690</v>
      </c>
      <c r="AG26" s="240">
        <f t="shared" si="28"/>
        <v>30690</v>
      </c>
      <c r="AH26" s="138">
        <v>26000</v>
      </c>
      <c r="AI26" s="240">
        <f t="shared" si="29"/>
        <v>26000</v>
      </c>
      <c r="AJ26" s="7" t="s">
        <v>78</v>
      </c>
      <c r="AK26" s="7"/>
      <c r="AL26" s="7"/>
      <c r="AM26" s="230"/>
      <c r="AN26" s="231"/>
      <c r="AO26" s="230"/>
      <c r="AP26" s="230"/>
      <c r="AQ26" s="231"/>
      <c r="AR26" s="230"/>
      <c r="AS26" s="231"/>
      <c r="AT26" s="230"/>
      <c r="AU26" s="230"/>
      <c r="AV26" s="231"/>
      <c r="AW26" s="231"/>
      <c r="AX26" s="230"/>
      <c r="AY26" s="230"/>
      <c r="AZ26" s="231"/>
      <c r="BA26" s="192"/>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26"/>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28"/>
      <c r="AC27" s="228"/>
      <c r="AD27" s="228">
        <v>27</v>
      </c>
      <c r="AE27" s="228"/>
      <c r="AF27" s="7">
        <v>21900</v>
      </c>
      <c r="AG27" s="240">
        <f t="shared" si="28"/>
        <v>28207</v>
      </c>
      <c r="AH27" s="138">
        <v>18600</v>
      </c>
      <c r="AI27" s="240">
        <f t="shared" si="29"/>
        <v>23957</v>
      </c>
      <c r="AJ27" s="7" t="s">
        <v>81</v>
      </c>
      <c r="AK27" s="7"/>
      <c r="AL27" s="7"/>
      <c r="AM27" s="230"/>
      <c r="AN27" s="231"/>
      <c r="AO27" s="230"/>
      <c r="AP27" s="230"/>
      <c r="AQ27" s="231"/>
      <c r="AR27" s="230">
        <v>1</v>
      </c>
      <c r="AS27" s="231">
        <v>27</v>
      </c>
      <c r="AT27" s="230"/>
      <c r="AU27" s="230"/>
      <c r="AV27" s="231"/>
      <c r="AW27" s="231"/>
      <c r="AX27" s="230"/>
      <c r="AY27" s="230"/>
      <c r="AZ27" s="231"/>
      <c r="BA27" s="192"/>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26"/>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29"/>
      <c r="AC28" s="229"/>
      <c r="AD28" s="229"/>
      <c r="AE28" s="229"/>
      <c r="AF28" s="37">
        <v>8860</v>
      </c>
      <c r="AG28" s="240">
        <f t="shared" si="28"/>
        <v>8860</v>
      </c>
      <c r="AH28" s="142">
        <v>7531</v>
      </c>
      <c r="AI28" s="240">
        <f t="shared" si="29"/>
        <v>7531</v>
      </c>
      <c r="AJ28" s="7" t="s">
        <v>82</v>
      </c>
      <c r="AK28" s="37"/>
      <c r="AL28" s="196"/>
      <c r="AM28" s="236">
        <v>1</v>
      </c>
      <c r="AN28" s="237">
        <v>23</v>
      </c>
      <c r="AO28" s="236"/>
      <c r="AP28" s="236"/>
      <c r="AQ28" s="237"/>
      <c r="AR28" s="236"/>
      <c r="AS28" s="237"/>
      <c r="AT28" s="236"/>
      <c r="AU28" s="236"/>
      <c r="AV28" s="237"/>
      <c r="AW28" s="237"/>
      <c r="AX28" s="236"/>
      <c r="AY28" s="236"/>
      <c r="AZ28" s="237"/>
      <c r="BA28" s="194"/>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27">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418683</v>
      </c>
      <c r="AH29" s="26">
        <f t="shared" si="85"/>
        <v>335323</v>
      </c>
      <c r="AI29" s="93">
        <f t="shared" si="85"/>
        <v>355260</v>
      </c>
      <c r="AJ29" s="197"/>
      <c r="AK29" s="198">
        <f>SUM(AK13:AK28)</f>
        <v>0</v>
      </c>
      <c r="AL29" s="198">
        <f t="shared" ref="AL29:BG29" si="87">SUM(AL13:AL28)</f>
        <v>0</v>
      </c>
      <c r="AM29" s="198">
        <f t="shared" ref="AM29" si="88">SUM(AM13:AM28)</f>
        <v>10</v>
      </c>
      <c r="AN29" s="238">
        <f>SUM(AN13:AN28)</f>
        <v>229</v>
      </c>
      <c r="AO29" s="198">
        <f t="shared" ref="AO29" si="89">SUM(AO13:AO28)</f>
        <v>2</v>
      </c>
      <c r="AP29" s="198"/>
      <c r="AQ29" s="238">
        <f t="shared" ref="AQ29" si="90">SUM(AQ13:AQ28)</f>
        <v>48</v>
      </c>
      <c r="AR29" s="198">
        <f t="shared" si="87"/>
        <v>2</v>
      </c>
      <c r="AS29" s="238">
        <f>SUM(AS13:AS28)</f>
        <v>45</v>
      </c>
      <c r="AT29" s="198">
        <f t="shared" si="87"/>
        <v>5</v>
      </c>
      <c r="AU29" s="198"/>
      <c r="AV29" s="238">
        <f t="shared" ref="AV29:AX29" si="91">SUM(AV13:AV28)</f>
        <v>108</v>
      </c>
      <c r="AW29" s="238"/>
      <c r="AX29" s="198">
        <f t="shared" si="91"/>
        <v>7</v>
      </c>
      <c r="AY29" s="198"/>
      <c r="AZ29" s="238">
        <f t="shared" ref="AZ29" si="92">SUM(AZ13:AZ28)</f>
        <v>156</v>
      </c>
      <c r="BA29" s="195">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307" t="s">
        <v>49</v>
      </c>
      <c r="AA30" s="308"/>
      <c r="AB30" s="308"/>
      <c r="AC30" s="308"/>
      <c r="AD30" s="308"/>
      <c r="AE30" s="309"/>
      <c r="AF30" s="99">
        <f>IF(Z29=0,0,AG29/$Z29*0.1)*100</f>
        <v>8098.3172147001933</v>
      </c>
      <c r="AG30" s="100">
        <f>IF(AA29=0,0,AI29/$AA29*0.1)*100</f>
        <v>6871.5667311411989</v>
      </c>
      <c r="AI30" s="94"/>
      <c r="AJ30" s="216" t="s">
        <v>133</v>
      </c>
      <c r="AK30" s="215">
        <f>AK29/AG29</f>
        <v>0</v>
      </c>
      <c r="AL30" s="215">
        <f>AL29/AI29</f>
        <v>0</v>
      </c>
      <c r="AM30" s="203" t="s">
        <v>123</v>
      </c>
      <c r="AN30" s="204">
        <f>AN29/Z29</f>
        <v>0.44294003868471954</v>
      </c>
      <c r="AO30" s="203"/>
      <c r="AP30" s="203" t="s">
        <v>124</v>
      </c>
      <c r="AQ30" s="204">
        <f>(AN29+AQ29)/AA29</f>
        <v>0.53578336557059958</v>
      </c>
      <c r="AR30" s="203" t="s">
        <v>123</v>
      </c>
      <c r="AS30" s="204">
        <f>AS29/Z29</f>
        <v>8.7040618955512572E-2</v>
      </c>
      <c r="AT30" s="203"/>
      <c r="AU30" s="203" t="s">
        <v>124</v>
      </c>
      <c r="AV30" s="204">
        <f>(AS29+AV29)/AA29</f>
        <v>0.29593810444874274</v>
      </c>
      <c r="AW30" s="6"/>
      <c r="AX30" s="145"/>
      <c r="AY30" s="145"/>
      <c r="AZ30" s="6"/>
      <c r="BA30" s="145"/>
    </row>
    <row r="32" spans="1:111" ht="19.5" customHeight="1">
      <c r="A32" s="101" t="s">
        <v>50</v>
      </c>
      <c r="C32" s="101"/>
      <c r="N32" s="51"/>
      <c r="O32" s="264" t="s">
        <v>42</v>
      </c>
      <c r="P32" s="265"/>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252" t="s">
        <v>28</v>
      </c>
      <c r="BE32" s="253"/>
      <c r="BF32" s="254"/>
      <c r="BG32" s="255"/>
      <c r="BH32" s="44"/>
      <c r="BI32" s="132"/>
      <c r="BJ32" s="252" t="s">
        <v>29</v>
      </c>
      <c r="BK32" s="253"/>
      <c r="BL32" s="254"/>
      <c r="BM32" s="255"/>
      <c r="BN32" s="44"/>
      <c r="BO32" s="132"/>
      <c r="BP32" s="252" t="s">
        <v>61</v>
      </c>
      <c r="BQ32" s="253"/>
      <c r="BR32" s="254"/>
      <c r="BS32" s="255"/>
      <c r="BT32" s="44"/>
      <c r="BU32" s="132"/>
      <c r="BV32" s="252" t="s">
        <v>62</v>
      </c>
      <c r="BW32" s="253"/>
      <c r="BX32" s="254"/>
      <c r="BY32" s="255"/>
      <c r="BZ32" s="44"/>
      <c r="CA32" s="132"/>
      <c r="CB32" s="252" t="s">
        <v>63</v>
      </c>
      <c r="CC32" s="253"/>
      <c r="CD32" s="254"/>
      <c r="CE32" s="255"/>
      <c r="CF32" s="44"/>
      <c r="CG32" s="132"/>
      <c r="CH32" s="252" t="s">
        <v>64</v>
      </c>
      <c r="CI32" s="253"/>
      <c r="CJ32" s="254"/>
      <c r="CK32" s="255"/>
      <c r="CL32" s="44"/>
      <c r="CM32" s="132"/>
      <c r="CN32" s="252" t="s">
        <v>65</v>
      </c>
      <c r="CO32" s="253"/>
      <c r="CP32" s="254"/>
      <c r="CQ32" s="255"/>
      <c r="CR32" s="44"/>
      <c r="CS32" s="132"/>
      <c r="CT32" s="252" t="s">
        <v>66</v>
      </c>
      <c r="CU32" s="253"/>
      <c r="CV32" s="254"/>
      <c r="CW32" s="255"/>
      <c r="CX32" s="44"/>
      <c r="CY32" s="132"/>
      <c r="CZ32" s="252" t="s">
        <v>67</v>
      </c>
      <c r="DA32" s="253"/>
      <c r="DB32" s="254"/>
      <c r="DC32" s="255"/>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19" t="s">
        <v>136</v>
      </c>
      <c r="AI33" s="44"/>
      <c r="AJ33" s="44"/>
      <c r="AK33" s="44"/>
      <c r="AL33" s="44"/>
      <c r="AM33" s="44"/>
      <c r="AN33" s="44"/>
      <c r="AO33" s="44"/>
      <c r="AP33" s="44"/>
      <c r="AQ33" s="44"/>
      <c r="AR33" s="44"/>
      <c r="AS33" s="44"/>
      <c r="AT33" s="44"/>
      <c r="AU33" s="44"/>
      <c r="AV33" s="44"/>
      <c r="AW33" s="44"/>
      <c r="AX33" s="44"/>
      <c r="AY33" s="44"/>
      <c r="AZ33" s="44"/>
      <c r="BA33" s="44"/>
      <c r="BB33" s="44"/>
      <c r="BC33" s="124"/>
      <c r="BD33" s="263" t="s">
        <v>18</v>
      </c>
      <c r="BE33" s="263"/>
      <c r="BF33" s="260"/>
      <c r="BG33" s="261"/>
      <c r="BH33" s="44"/>
      <c r="BI33" s="124"/>
      <c r="BJ33" s="263" t="s">
        <v>18</v>
      </c>
      <c r="BK33" s="263"/>
      <c r="BL33" s="260"/>
      <c r="BM33" s="261"/>
      <c r="BN33" s="44"/>
      <c r="BO33" s="124"/>
      <c r="BP33" s="263" t="s">
        <v>18</v>
      </c>
      <c r="BQ33" s="263"/>
      <c r="BR33" s="260"/>
      <c r="BS33" s="261"/>
      <c r="BT33" s="44"/>
      <c r="BU33" s="124"/>
      <c r="BV33" s="263" t="s">
        <v>18</v>
      </c>
      <c r="BW33" s="263"/>
      <c r="BX33" s="260"/>
      <c r="BY33" s="261"/>
      <c r="BZ33" s="44"/>
      <c r="CA33" s="124"/>
      <c r="CB33" s="263" t="s">
        <v>18</v>
      </c>
      <c r="CC33" s="263"/>
      <c r="CD33" s="260"/>
      <c r="CE33" s="261"/>
      <c r="CF33" s="44"/>
      <c r="CG33" s="124"/>
      <c r="CH33" s="263" t="s">
        <v>18</v>
      </c>
      <c r="CI33" s="263"/>
      <c r="CJ33" s="260"/>
      <c r="CK33" s="261"/>
      <c r="CL33" s="44"/>
      <c r="CM33" s="124"/>
      <c r="CN33" s="263" t="s">
        <v>18</v>
      </c>
      <c r="CO33" s="263"/>
      <c r="CP33" s="260"/>
      <c r="CQ33" s="261"/>
      <c r="CR33" s="44"/>
      <c r="CS33" s="124"/>
      <c r="CT33" s="262" t="s">
        <v>18</v>
      </c>
      <c r="CU33" s="263"/>
      <c r="CV33" s="260"/>
      <c r="CW33" s="261"/>
      <c r="CX33" s="44"/>
      <c r="CY33" s="124"/>
      <c r="CZ33" s="262" t="s">
        <v>18</v>
      </c>
      <c r="DA33" s="263"/>
      <c r="DB33" s="260"/>
      <c r="DC33" s="261"/>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17">
        <f>SUM(Z34:AC34)</f>
        <v>395168</v>
      </c>
      <c r="AE34" s="220">
        <f>AG29</f>
        <v>418683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156</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157</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21" t="s">
        <v>137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18">
        <f>SUM(Z38:AC38)</f>
        <v>335323</v>
      </c>
      <c r="AE38" s="222">
        <f>AI29</f>
        <v>355260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258" t="s">
        <v>32</v>
      </c>
      <c r="BE42" s="259"/>
      <c r="BF42" s="256"/>
      <c r="BG42" s="257"/>
      <c r="BH42" s="45"/>
      <c r="BI42" s="110"/>
      <c r="BJ42" s="258" t="s">
        <v>32</v>
      </c>
      <c r="BK42" s="259"/>
      <c r="BL42" s="256"/>
      <c r="BM42" s="257"/>
      <c r="BN42" s="45"/>
      <c r="BO42" s="110"/>
      <c r="BP42" s="258" t="s">
        <v>32</v>
      </c>
      <c r="BQ42" s="259"/>
      <c r="BR42" s="256"/>
      <c r="BS42" s="257"/>
      <c r="BT42" s="45"/>
      <c r="BU42" s="110"/>
      <c r="BV42" s="258" t="s">
        <v>32</v>
      </c>
      <c r="BW42" s="259"/>
      <c r="BX42" s="256"/>
      <c r="BY42" s="257"/>
      <c r="BZ42" s="45"/>
      <c r="CA42" s="110"/>
      <c r="CB42" s="258" t="s">
        <v>32</v>
      </c>
      <c r="CC42" s="259"/>
      <c r="CD42" s="256"/>
      <c r="CE42" s="257"/>
      <c r="CF42" s="45"/>
      <c r="CG42" s="110"/>
      <c r="CH42" s="258" t="s">
        <v>32</v>
      </c>
      <c r="CI42" s="259"/>
      <c r="CJ42" s="256"/>
      <c r="CK42" s="257"/>
      <c r="CL42" s="45"/>
      <c r="CM42" s="110"/>
      <c r="CN42" s="258" t="s">
        <v>32</v>
      </c>
      <c r="CO42" s="259"/>
      <c r="CP42" s="256"/>
      <c r="CQ42" s="257"/>
      <c r="CR42" s="45"/>
      <c r="CS42" s="110"/>
      <c r="CT42" s="258" t="s">
        <v>32</v>
      </c>
      <c r="CU42" s="259"/>
      <c r="CV42" s="256"/>
      <c r="CW42" s="257"/>
      <c r="CX42" s="45"/>
      <c r="CY42" s="110"/>
      <c r="CZ42" s="258" t="s">
        <v>32</v>
      </c>
      <c r="DA42" s="259"/>
      <c r="DB42" s="256"/>
      <c r="DC42" s="257"/>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48" t="s">
        <v>85</v>
      </c>
      <c r="BE51" s="249"/>
      <c r="BF51" s="250"/>
      <c r="BG51" s="251"/>
      <c r="BH51" s="154"/>
      <c r="BI51" s="153"/>
      <c r="BJ51" s="248" t="s">
        <v>85</v>
      </c>
      <c r="BK51" s="249"/>
      <c r="BL51" s="250"/>
      <c r="BM51" s="251"/>
      <c r="BN51" s="154"/>
      <c r="BO51" s="153"/>
      <c r="BP51" s="248" t="s">
        <v>85</v>
      </c>
      <c r="BQ51" s="249"/>
      <c r="BR51" s="250"/>
      <c r="BS51" s="251"/>
      <c r="BT51" s="154"/>
      <c r="BU51" s="153"/>
      <c r="BV51" s="248" t="s">
        <v>85</v>
      </c>
      <c r="BW51" s="249"/>
      <c r="BX51" s="250"/>
      <c r="BY51" s="251"/>
      <c r="BZ51" s="154"/>
      <c r="CA51" s="153"/>
      <c r="CB51" s="248" t="s">
        <v>85</v>
      </c>
      <c r="CC51" s="249"/>
      <c r="CD51" s="250"/>
      <c r="CE51" s="251"/>
      <c r="CF51" s="154"/>
      <c r="CG51" s="153"/>
      <c r="CH51" s="248" t="s">
        <v>85</v>
      </c>
      <c r="CI51" s="249"/>
      <c r="CJ51" s="250"/>
      <c r="CK51" s="251"/>
      <c r="CL51" s="154"/>
      <c r="CM51" s="153"/>
      <c r="CN51" s="248" t="s">
        <v>85</v>
      </c>
      <c r="CO51" s="249"/>
      <c r="CP51" s="250"/>
      <c r="CQ51" s="251"/>
      <c r="CR51" s="154"/>
      <c r="CS51" s="153"/>
      <c r="CT51" s="248" t="s">
        <v>85</v>
      </c>
      <c r="CU51" s="249"/>
      <c r="CV51" s="250"/>
      <c r="CW51" s="251"/>
      <c r="CX51" s="154"/>
      <c r="CY51" s="153"/>
      <c r="CZ51" s="248" t="s">
        <v>85</v>
      </c>
      <c r="DA51" s="249"/>
      <c r="DB51" s="250"/>
      <c r="DC51" s="251"/>
    </row>
    <row r="52" spans="35:107" ht="19.5" customHeight="1">
      <c r="AL52" s="46"/>
      <c r="AM52" s="46"/>
      <c r="AN52" s="46"/>
      <c r="AO52" s="46"/>
      <c r="AP52" s="46"/>
      <c r="AQ52" s="46"/>
      <c r="AR52" s="46"/>
      <c r="AS52" s="46"/>
      <c r="AT52" s="46"/>
      <c r="AU52" s="46"/>
      <c r="AV52" s="46"/>
      <c r="AW52" s="46"/>
      <c r="AX52" s="46"/>
      <c r="AY52" s="46"/>
      <c r="AZ52" s="46"/>
      <c r="BA52" s="46"/>
      <c r="BB52" s="46"/>
      <c r="BC52" s="155"/>
      <c r="BD52" s="156" t="s">
        <v>86</v>
      </c>
      <c r="BE52" s="156" t="s">
        <v>7</v>
      </c>
      <c r="BF52" s="156" t="s">
        <v>20</v>
      </c>
      <c r="BG52" s="157" t="s">
        <v>22</v>
      </c>
      <c r="BH52" s="154"/>
      <c r="BI52" s="155"/>
      <c r="BJ52" s="156" t="s">
        <v>86</v>
      </c>
      <c r="BK52" s="156" t="s">
        <v>7</v>
      </c>
      <c r="BL52" s="156" t="s">
        <v>20</v>
      </c>
      <c r="BM52" s="157"/>
      <c r="BN52" s="154"/>
      <c r="BO52" s="155"/>
      <c r="BP52" s="156" t="s">
        <v>86</v>
      </c>
      <c r="BQ52" s="156" t="s">
        <v>7</v>
      </c>
      <c r="BR52" s="156" t="s">
        <v>20</v>
      </c>
      <c r="BS52" s="157"/>
      <c r="BT52" s="154"/>
      <c r="BU52" s="155"/>
      <c r="BV52" s="156" t="s">
        <v>86</v>
      </c>
      <c r="BW52" s="156" t="s">
        <v>7</v>
      </c>
      <c r="BX52" s="156" t="s">
        <v>20</v>
      </c>
      <c r="BY52" s="157"/>
      <c r="BZ52" s="154"/>
      <c r="CA52" s="155"/>
      <c r="CB52" s="156" t="s">
        <v>86</v>
      </c>
      <c r="CC52" s="156" t="s">
        <v>7</v>
      </c>
      <c r="CD52" s="156" t="s">
        <v>20</v>
      </c>
      <c r="CE52" s="157"/>
      <c r="CF52" s="154"/>
      <c r="CG52" s="155"/>
      <c r="CH52" s="156" t="s">
        <v>86</v>
      </c>
      <c r="CI52" s="156" t="s">
        <v>7</v>
      </c>
      <c r="CJ52" s="156" t="s">
        <v>20</v>
      </c>
      <c r="CK52" s="157"/>
      <c r="CL52" s="154"/>
      <c r="CM52" s="155"/>
      <c r="CN52" s="156" t="s">
        <v>86</v>
      </c>
      <c r="CO52" s="156" t="s">
        <v>7</v>
      </c>
      <c r="CP52" s="156" t="s">
        <v>20</v>
      </c>
      <c r="CQ52" s="157"/>
      <c r="CR52" s="154"/>
      <c r="CS52" s="155"/>
      <c r="CT52" s="156" t="s">
        <v>86</v>
      </c>
      <c r="CU52" s="156" t="s">
        <v>7</v>
      </c>
      <c r="CV52" s="156" t="s">
        <v>20</v>
      </c>
      <c r="CW52" s="157"/>
      <c r="CX52" s="154"/>
      <c r="CY52" s="155"/>
      <c r="CZ52" s="156" t="s">
        <v>86</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21699.8</v>
      </c>
      <c r="BE55" s="159">
        <f>SUMIFS($BC$13:$BC$28,$O$13:$O$28,$BE$43,$N$13:$N$28,BC55)</f>
        <v>2300</v>
      </c>
      <c r="BF55" s="159">
        <f>SUMIFS($BC$13:$BC$28,$O$13:$O$28,$BF$52,$N$13:$N$28,BC55)</f>
        <v>8277.7000000000007</v>
      </c>
      <c r="BG55" s="160">
        <f>SUMIFS($BC$13:$BC$28,$O$13:$O$28,$BG$43,$N$13:$N$28,$BC$46)</f>
        <v>3333.3</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21699.8</v>
      </c>
      <c r="BE57" s="161">
        <f>SUM(BE53:BE56)</f>
        <v>2300</v>
      </c>
      <c r="BF57" s="161">
        <f>SUM(BF53:BF56)</f>
        <v>8277.7000000000007</v>
      </c>
      <c r="BG57" s="162">
        <f>SUM(BG53:BG56)</f>
        <v>3333.3</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88</v>
      </c>
      <c r="BD58" s="164">
        <f>BD57+BE57+BF57+BG57</f>
        <v>35610.800000000003</v>
      </c>
      <c r="BE58" s="165"/>
      <c r="BF58" s="166"/>
      <c r="BG58" s="167"/>
      <c r="BH58" s="154"/>
      <c r="BI58" s="163" t="s">
        <v>88</v>
      </c>
      <c r="BJ58" s="164">
        <f>BJ57+BK57+BL57+BM57</f>
        <v>0</v>
      </c>
      <c r="BK58" s="165"/>
      <c r="BL58" s="166"/>
      <c r="BM58" s="167"/>
      <c r="BN58" s="154"/>
      <c r="BO58" s="163" t="s">
        <v>88</v>
      </c>
      <c r="BP58" s="164">
        <f>BP57+BQ57+BR57+BS57</f>
        <v>0</v>
      </c>
      <c r="BQ58" s="165"/>
      <c r="BR58" s="166"/>
      <c r="BS58" s="167"/>
      <c r="BT58" s="154"/>
      <c r="BU58" s="163" t="s">
        <v>88</v>
      </c>
      <c r="BV58" s="164">
        <f>BV57+BW57+BX57+BY57</f>
        <v>0</v>
      </c>
      <c r="BW58" s="165"/>
      <c r="BX58" s="166"/>
      <c r="BY58" s="167"/>
      <c r="BZ58" s="154"/>
      <c r="CA58" s="163" t="s">
        <v>88</v>
      </c>
      <c r="CB58" s="164">
        <f>CB57+CC57+CD57+CE57</f>
        <v>0</v>
      </c>
      <c r="CC58" s="165"/>
      <c r="CD58" s="166"/>
      <c r="CE58" s="167"/>
      <c r="CF58" s="154"/>
      <c r="CG58" s="163" t="s">
        <v>88</v>
      </c>
      <c r="CH58" s="164">
        <f>CH57+CI57+CJ57+CK57</f>
        <v>0</v>
      </c>
      <c r="CI58" s="165"/>
      <c r="CJ58" s="166"/>
      <c r="CK58" s="167"/>
      <c r="CL58" s="154"/>
      <c r="CM58" s="163" t="s">
        <v>88</v>
      </c>
      <c r="CN58" s="164">
        <f>CN57+CO57+CP57+CQ57</f>
        <v>0</v>
      </c>
      <c r="CO58" s="165"/>
      <c r="CP58" s="166"/>
      <c r="CQ58" s="167"/>
      <c r="CR58" s="154"/>
      <c r="CS58" s="163" t="s">
        <v>88</v>
      </c>
      <c r="CT58" s="164">
        <f>CT57+CU57+CV57+CW57</f>
        <v>0</v>
      </c>
      <c r="CU58" s="165"/>
      <c r="CV58" s="166"/>
      <c r="CW58" s="167"/>
      <c r="CX58" s="154"/>
      <c r="CY58" s="163" t="s">
        <v>88</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48" t="s">
        <v>89</v>
      </c>
      <c r="BE60" s="249"/>
      <c r="BF60" s="250"/>
      <c r="BG60" s="251"/>
      <c r="BH60" s="154"/>
      <c r="BI60" s="153"/>
      <c r="BJ60" s="248" t="s">
        <v>89</v>
      </c>
      <c r="BK60" s="249"/>
      <c r="BL60" s="250"/>
      <c r="BM60" s="251"/>
      <c r="BN60" s="154"/>
      <c r="BO60" s="153"/>
      <c r="BP60" s="248" t="s">
        <v>89</v>
      </c>
      <c r="BQ60" s="249"/>
      <c r="BR60" s="250"/>
      <c r="BS60" s="251"/>
      <c r="BT60" s="154"/>
      <c r="BU60" s="153"/>
      <c r="BV60" s="248" t="s">
        <v>89</v>
      </c>
      <c r="BW60" s="249"/>
      <c r="BX60" s="250"/>
      <c r="BY60" s="251"/>
      <c r="BZ60" s="154"/>
      <c r="CA60" s="153"/>
      <c r="CB60" s="248" t="s">
        <v>89</v>
      </c>
      <c r="CC60" s="249"/>
      <c r="CD60" s="250"/>
      <c r="CE60" s="251"/>
      <c r="CF60" s="154"/>
      <c r="CG60" s="153"/>
      <c r="CH60" s="248" t="s">
        <v>89</v>
      </c>
      <c r="CI60" s="249"/>
      <c r="CJ60" s="250"/>
      <c r="CK60" s="251"/>
      <c r="CL60" s="154"/>
      <c r="CM60" s="153"/>
      <c r="CN60" s="248" t="s">
        <v>89</v>
      </c>
      <c r="CO60" s="249"/>
      <c r="CP60" s="250"/>
      <c r="CQ60" s="251"/>
      <c r="CR60" s="154"/>
      <c r="CS60" s="153"/>
      <c r="CT60" s="248" t="s">
        <v>89</v>
      </c>
      <c r="CU60" s="249"/>
      <c r="CV60" s="250"/>
      <c r="CW60" s="251"/>
      <c r="CX60" s="154"/>
      <c r="CY60" s="153"/>
      <c r="CZ60" s="248" t="s">
        <v>89</v>
      </c>
      <c r="DA60" s="249"/>
      <c r="DB60" s="250"/>
      <c r="DC60" s="251"/>
    </row>
    <row r="61" spans="35:107" ht="19.5" customHeight="1">
      <c r="BC61" s="155"/>
      <c r="BD61" s="156" t="s">
        <v>86</v>
      </c>
      <c r="BE61" s="156" t="s">
        <v>7</v>
      </c>
      <c r="BF61" s="156" t="s">
        <v>20</v>
      </c>
      <c r="BG61" s="157" t="s">
        <v>22</v>
      </c>
      <c r="BH61" s="154"/>
      <c r="BI61" s="155"/>
      <c r="BJ61" s="156" t="s">
        <v>86</v>
      </c>
      <c r="BK61" s="156" t="s">
        <v>7</v>
      </c>
      <c r="BL61" s="156" t="s">
        <v>20</v>
      </c>
      <c r="BM61" s="157"/>
      <c r="BN61" s="154"/>
      <c r="BO61" s="155"/>
      <c r="BP61" s="156" t="s">
        <v>86</v>
      </c>
      <c r="BQ61" s="156" t="s">
        <v>7</v>
      </c>
      <c r="BR61" s="156" t="s">
        <v>20</v>
      </c>
      <c r="BS61" s="157"/>
      <c r="BT61" s="154"/>
      <c r="BU61" s="155"/>
      <c r="BV61" s="156" t="s">
        <v>86</v>
      </c>
      <c r="BW61" s="156" t="s">
        <v>7</v>
      </c>
      <c r="BX61" s="156" t="s">
        <v>20</v>
      </c>
      <c r="BY61" s="157"/>
      <c r="BZ61" s="154"/>
      <c r="CA61" s="155"/>
      <c r="CB61" s="156" t="s">
        <v>86</v>
      </c>
      <c r="CC61" s="156" t="s">
        <v>7</v>
      </c>
      <c r="CD61" s="156" t="s">
        <v>20</v>
      </c>
      <c r="CE61" s="157"/>
      <c r="CF61" s="154"/>
      <c r="CG61" s="155"/>
      <c r="CH61" s="156" t="s">
        <v>86</v>
      </c>
      <c r="CI61" s="156" t="s">
        <v>7</v>
      </c>
      <c r="CJ61" s="156" t="s">
        <v>20</v>
      </c>
      <c r="CK61" s="157"/>
      <c r="CL61" s="154"/>
      <c r="CM61" s="155"/>
      <c r="CN61" s="156" t="s">
        <v>86</v>
      </c>
      <c r="CO61" s="156" t="s">
        <v>7</v>
      </c>
      <c r="CP61" s="156" t="s">
        <v>20</v>
      </c>
      <c r="CQ61" s="157"/>
      <c r="CR61" s="154"/>
      <c r="CS61" s="155"/>
      <c r="CT61" s="156" t="s">
        <v>86</v>
      </c>
      <c r="CU61" s="156" t="s">
        <v>7</v>
      </c>
      <c r="CV61" s="156" t="s">
        <v>20</v>
      </c>
      <c r="CW61" s="157"/>
      <c r="CX61" s="154"/>
      <c r="CY61" s="155"/>
      <c r="CZ61" s="156" t="s">
        <v>86</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21699.8</v>
      </c>
      <c r="BE64" s="159">
        <f>SUMIFS($BD$13:$BD$28,$O$13:$O$28,$BE$61,$N$13:$N$28,BC64)</f>
        <v>2300</v>
      </c>
      <c r="BF64" s="159">
        <f>SUMIFS($BD$13:$BD$28,$O$13:$O$28,$BF$61,$N$13:$N$28,BC64)</f>
        <v>5794.3899999999994</v>
      </c>
      <c r="BG64" s="160">
        <f>SUMIFS($BD$13:$BD$28,$O$13:$O$28,$BG$43,$N$13:$N$28,$BC$46)</f>
        <v>3333.3</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21699.8</v>
      </c>
      <c r="BE66" s="161">
        <f>SUM(BE62:BE65)</f>
        <v>2300</v>
      </c>
      <c r="BF66" s="161">
        <f>SUM(BF62:BF65)</f>
        <v>5794.3899999999994</v>
      </c>
      <c r="BG66" s="162">
        <f>SUM(BG62:BG65)</f>
        <v>3333.3</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90</v>
      </c>
      <c r="BD67" s="164">
        <f>BD66+BE66+BF66+BG66</f>
        <v>33127.49</v>
      </c>
      <c r="BE67" s="165"/>
      <c r="BF67" s="166"/>
      <c r="BG67" s="167"/>
      <c r="BH67" s="154"/>
      <c r="BI67" s="163" t="s">
        <v>90</v>
      </c>
      <c r="BJ67" s="164">
        <f>BJ66+BK66+BL66+BM66</f>
        <v>0</v>
      </c>
      <c r="BK67" s="165"/>
      <c r="BL67" s="166"/>
      <c r="BM67" s="167"/>
      <c r="BN67" s="154"/>
      <c r="BO67" s="163" t="s">
        <v>90</v>
      </c>
      <c r="BP67" s="164">
        <f>BP66+BQ66+BR66+BS66</f>
        <v>0</v>
      </c>
      <c r="BQ67" s="165"/>
      <c r="BR67" s="166"/>
      <c r="BS67" s="167"/>
      <c r="BT67" s="154"/>
      <c r="BU67" s="163" t="s">
        <v>90</v>
      </c>
      <c r="BV67" s="164">
        <f>BV66+BW66+BX66+BY66</f>
        <v>0</v>
      </c>
      <c r="BW67" s="165"/>
      <c r="BX67" s="166"/>
      <c r="BY67" s="167"/>
      <c r="BZ67" s="154"/>
      <c r="CA67" s="163" t="s">
        <v>90</v>
      </c>
      <c r="CB67" s="164">
        <f>CB66+CC66+CD66+CE66</f>
        <v>0</v>
      </c>
      <c r="CC67" s="165"/>
      <c r="CD67" s="166"/>
      <c r="CE67" s="167"/>
      <c r="CF67" s="154"/>
      <c r="CG67" s="163" t="s">
        <v>90</v>
      </c>
      <c r="CH67" s="164">
        <f>CH66+CI66+CJ66+CK66</f>
        <v>0</v>
      </c>
      <c r="CI67" s="165"/>
      <c r="CJ67" s="166"/>
      <c r="CK67" s="167"/>
      <c r="CL67" s="154"/>
      <c r="CM67" s="163" t="s">
        <v>90</v>
      </c>
      <c r="CN67" s="164">
        <f>CN66+CO66+CP66+CQ66</f>
        <v>0</v>
      </c>
      <c r="CO67" s="165"/>
      <c r="CP67" s="166"/>
      <c r="CQ67" s="167"/>
      <c r="CR67" s="154"/>
      <c r="CS67" s="163" t="s">
        <v>90</v>
      </c>
      <c r="CT67" s="164">
        <f>CT66+CU66+CV66+CW66</f>
        <v>0</v>
      </c>
      <c r="CU67" s="165"/>
      <c r="CV67" s="166"/>
      <c r="CW67" s="167"/>
      <c r="CX67" s="154"/>
      <c r="CY67" s="163" t="s">
        <v>90</v>
      </c>
      <c r="CZ67" s="164">
        <f>CZ66+DA66+DB66+DC66</f>
        <v>0</v>
      </c>
      <c r="DA67" s="165"/>
      <c r="DB67" s="166"/>
      <c r="DC67" s="167"/>
    </row>
  </sheetData>
  <autoFilter ref="A12:CZ30" xr:uid="{00000000-0009-0000-0000-000000000000}"/>
  <mergeCells count="217">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B51:CC51"/>
    <mergeCell ref="CB60:CC60"/>
    <mergeCell ref="BP42:BQ42"/>
    <mergeCell ref="BR42:BS42"/>
    <mergeCell ref="BV42:BW42"/>
    <mergeCell ref="BX42:BY42"/>
    <mergeCell ref="CB42:CC42"/>
    <mergeCell ref="BF33:BG33"/>
    <mergeCell ref="BJ33:BK33"/>
    <mergeCell ref="BL33:BM33"/>
    <mergeCell ref="BP33:BQ33"/>
    <mergeCell ref="BR33:BS33"/>
    <mergeCell ref="CD51:CE51"/>
    <mergeCell ref="CD60:CE60"/>
    <mergeCell ref="CH51:CI51"/>
    <mergeCell ref="CJ51:CK51"/>
    <mergeCell ref="CH60:CI60"/>
    <mergeCell ref="CJ60:CK60"/>
    <mergeCell ref="CN51:CO51"/>
    <mergeCell ref="CP51:CQ51"/>
    <mergeCell ref="CN60:CO60"/>
    <mergeCell ref="CP60:CQ60"/>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154</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'管理シート（本体）'!CFS13</f>
        <v>0</v>
      </c>
      <c r="G8" s="182">
        <f>'R9.05'!I8</f>
        <v>43800</v>
      </c>
      <c r="H8" s="182">
        <f>'管理シート（本体）'!DB13</f>
        <v>0</v>
      </c>
      <c r="I8" s="182">
        <f>G8-H8</f>
        <v>43800</v>
      </c>
      <c r="J8" s="183"/>
    </row>
    <row r="9" spans="1:10">
      <c r="A9" s="152"/>
      <c r="B9" s="152"/>
      <c r="C9" s="185"/>
      <c r="D9" s="8">
        <v>1.5</v>
      </c>
      <c r="E9" s="2" t="s">
        <v>74</v>
      </c>
      <c r="F9" s="187">
        <f>'管理シート（本体）'!CFS14</f>
        <v>0</v>
      </c>
      <c r="G9" s="182">
        <f>'R9.05'!I9</f>
        <v>148700</v>
      </c>
      <c r="H9" s="182">
        <f>'管理シート（本体）'!DB14</f>
        <v>0</v>
      </c>
      <c r="I9" s="182">
        <f>G9-H9</f>
        <v>148700</v>
      </c>
      <c r="J9" s="183"/>
    </row>
    <row r="10" spans="1:10">
      <c r="A10" s="3">
        <v>2</v>
      </c>
      <c r="B10" s="3"/>
      <c r="C10" s="146"/>
      <c r="D10" s="8">
        <v>1.5</v>
      </c>
      <c r="E10" s="2" t="s">
        <v>73</v>
      </c>
      <c r="F10" s="187">
        <f>'管理シート（本体）'!CFS15</f>
        <v>0</v>
      </c>
      <c r="G10" s="182">
        <f>'R9.05'!I10</f>
        <v>425400</v>
      </c>
      <c r="H10" s="182">
        <f>'管理シート（本体）'!DB15</f>
        <v>0</v>
      </c>
      <c r="I10" s="182">
        <f t="shared" ref="I10:I23" si="0">G10-H10</f>
        <v>425400</v>
      </c>
      <c r="J10" s="183"/>
    </row>
    <row r="11" spans="1:10">
      <c r="A11" s="5"/>
      <c r="B11" s="5"/>
      <c r="C11" s="186"/>
      <c r="D11" s="8">
        <v>1.5</v>
      </c>
      <c r="E11" s="2" t="s">
        <v>74</v>
      </c>
      <c r="F11" s="187">
        <f>'管理シート（本体）'!CFS16</f>
        <v>0</v>
      </c>
      <c r="G11" s="182">
        <f>'R9.05'!I11</f>
        <v>169900</v>
      </c>
      <c r="H11" s="182">
        <f>'管理シート（本体）'!DB16</f>
        <v>0</v>
      </c>
      <c r="I11" s="182">
        <f t="shared" si="0"/>
        <v>169900</v>
      </c>
      <c r="J11" s="183"/>
    </row>
    <row r="12" spans="1:10">
      <c r="A12" s="152"/>
      <c r="B12" s="152"/>
      <c r="C12" s="185"/>
      <c r="D12" s="8">
        <v>1.5</v>
      </c>
      <c r="E12" s="2" t="s">
        <v>20</v>
      </c>
      <c r="F12" s="187">
        <f>'管理シート（本体）'!CFS17</f>
        <v>0</v>
      </c>
      <c r="G12" s="182">
        <f>'R9.05'!I12</f>
        <v>508050</v>
      </c>
      <c r="H12" s="182">
        <f>'管理シート（本体）'!DB17</f>
        <v>0</v>
      </c>
      <c r="I12" s="182">
        <f t="shared" si="0"/>
        <v>508050</v>
      </c>
      <c r="J12" s="183"/>
    </row>
    <row r="13" spans="1:10">
      <c r="A13" s="2">
        <v>3</v>
      </c>
      <c r="B13" s="2"/>
      <c r="C13" s="147"/>
      <c r="D13" s="8">
        <v>1.5</v>
      </c>
      <c r="E13" s="2" t="s">
        <v>73</v>
      </c>
      <c r="F13" s="187">
        <f>'管理シート（本体）'!CFS18</f>
        <v>0</v>
      </c>
      <c r="G13" s="182">
        <f>'R9.05'!I13</f>
        <v>344800</v>
      </c>
      <c r="H13" s="182">
        <f>'管理シート（本体）'!DB18</f>
        <v>0</v>
      </c>
      <c r="I13" s="182">
        <f t="shared" si="0"/>
        <v>344800</v>
      </c>
      <c r="J13" s="183"/>
    </row>
    <row r="14" spans="1:10">
      <c r="A14" s="3">
        <v>4</v>
      </c>
      <c r="B14" s="3"/>
      <c r="C14" s="146"/>
      <c r="D14" s="8">
        <v>1.5</v>
      </c>
      <c r="E14" s="2" t="s">
        <v>73</v>
      </c>
      <c r="F14" s="187">
        <f>'管理シート（本体）'!CFS19</f>
        <v>0</v>
      </c>
      <c r="G14" s="182">
        <f>'R9.05'!I14</f>
        <v>686600</v>
      </c>
      <c r="H14" s="182">
        <f>'管理シート（本体）'!DB19</f>
        <v>0</v>
      </c>
      <c r="I14" s="182">
        <f t="shared" si="0"/>
        <v>686600</v>
      </c>
      <c r="J14" s="183"/>
    </row>
    <row r="15" spans="1:10">
      <c r="A15" s="152"/>
      <c r="B15" s="152"/>
      <c r="C15" s="185"/>
      <c r="D15" s="8">
        <v>1.5</v>
      </c>
      <c r="E15" s="2" t="s">
        <v>74</v>
      </c>
      <c r="F15" s="187">
        <f>'管理シート（本体）'!CFS20</f>
        <v>0</v>
      </c>
      <c r="G15" s="182">
        <f>'R9.05'!I15</f>
        <v>264300</v>
      </c>
      <c r="H15" s="182">
        <f>'管理シート（本体）'!DB20</f>
        <v>0</v>
      </c>
      <c r="I15" s="182">
        <f t="shared" si="0"/>
        <v>264300</v>
      </c>
      <c r="J15" s="183"/>
    </row>
    <row r="16" spans="1:10">
      <c r="A16" s="2">
        <v>5</v>
      </c>
      <c r="B16" s="2"/>
      <c r="C16" s="147"/>
      <c r="D16" s="8">
        <v>1.5</v>
      </c>
      <c r="E16" s="2" t="s">
        <v>74</v>
      </c>
      <c r="F16" s="187">
        <f>'管理シート（本体）'!CFS21</f>
        <v>0</v>
      </c>
      <c r="G16" s="182">
        <f>'R9.05'!I16</f>
        <v>193950</v>
      </c>
      <c r="H16" s="182">
        <f>'管理シート（本体）'!DB21</f>
        <v>0</v>
      </c>
      <c r="I16" s="182">
        <f t="shared" si="0"/>
        <v>193950</v>
      </c>
      <c r="J16" s="183"/>
    </row>
    <row r="17" spans="1:10">
      <c r="A17" s="2">
        <v>6</v>
      </c>
      <c r="B17" s="2"/>
      <c r="C17" s="147"/>
      <c r="D17" s="8">
        <v>1.5</v>
      </c>
      <c r="E17" s="2" t="s">
        <v>73</v>
      </c>
      <c r="F17" s="187">
        <f>'管理シート（本体）'!CFS22</f>
        <v>0</v>
      </c>
      <c r="G17" s="182">
        <f>'R9.05'!I17</f>
        <v>583934</v>
      </c>
      <c r="H17" s="182">
        <f>'管理シート（本体）'!DB22</f>
        <v>0</v>
      </c>
      <c r="I17" s="182">
        <f t="shared" si="0"/>
        <v>583934</v>
      </c>
      <c r="J17" s="183"/>
    </row>
    <row r="18" spans="1:10">
      <c r="A18" s="3">
        <v>7</v>
      </c>
      <c r="B18" s="3"/>
      <c r="C18" s="146"/>
      <c r="D18" s="8">
        <v>1.5</v>
      </c>
      <c r="E18" s="2" t="s">
        <v>73</v>
      </c>
      <c r="F18" s="187">
        <f>'管理シート（本体）'!CFS23</f>
        <v>0</v>
      </c>
      <c r="G18" s="182">
        <f>'R9.05'!I18</f>
        <v>185778</v>
      </c>
      <c r="H18" s="182">
        <f>'管理シート（本体）'!DB23</f>
        <v>0</v>
      </c>
      <c r="I18" s="182">
        <f t="shared" si="0"/>
        <v>185778</v>
      </c>
      <c r="J18" s="183"/>
    </row>
    <row r="19" spans="1:10">
      <c r="A19" s="152"/>
      <c r="B19" s="152"/>
      <c r="C19" s="185"/>
      <c r="D19" s="8">
        <v>1.5</v>
      </c>
      <c r="E19" s="2" t="s">
        <v>74</v>
      </c>
      <c r="F19" s="187">
        <f>'管理シート（本体）'!CFS24</f>
        <v>0</v>
      </c>
      <c r="G19" s="182">
        <f>'R9.05'!I19</f>
        <v>187868</v>
      </c>
      <c r="H19" s="182">
        <f>'管理シート（本体）'!DB24</f>
        <v>0</v>
      </c>
      <c r="I19" s="182">
        <f t="shared" si="0"/>
        <v>187868</v>
      </c>
      <c r="J19" s="183"/>
    </row>
    <row r="20" spans="1:10">
      <c r="A20" s="2">
        <v>8</v>
      </c>
      <c r="B20" s="2"/>
      <c r="C20" s="147"/>
      <c r="D20" s="8">
        <v>1.5</v>
      </c>
      <c r="E20" s="2" t="s">
        <v>73</v>
      </c>
      <c r="F20" s="187">
        <f>'管理シート（本体）'!CFS25</f>
        <v>0</v>
      </c>
      <c r="G20" s="182">
        <f>'R9.05'!I20</f>
        <v>687856</v>
      </c>
      <c r="H20" s="182">
        <f>'管理シート（本体）'!DB25</f>
        <v>0</v>
      </c>
      <c r="I20" s="182">
        <f t="shared" si="0"/>
        <v>687856</v>
      </c>
      <c r="J20" s="183"/>
    </row>
    <row r="21" spans="1:10">
      <c r="A21" s="2">
        <v>9</v>
      </c>
      <c r="B21" s="2"/>
      <c r="C21" s="147"/>
      <c r="D21" s="8">
        <v>1.5</v>
      </c>
      <c r="E21" s="2" t="s">
        <v>73</v>
      </c>
      <c r="F21" s="187">
        <f>'管理シート（本体）'!CFS26</f>
        <v>0</v>
      </c>
      <c r="G21" s="182">
        <f>'R9.05'!I21</f>
        <v>117845</v>
      </c>
      <c r="H21" s="182">
        <f>'管理シート（本体）'!DB26</f>
        <v>0</v>
      </c>
      <c r="I21" s="182">
        <f t="shared" si="0"/>
        <v>117845</v>
      </c>
      <c r="J21" s="183"/>
    </row>
    <row r="22" spans="1:10">
      <c r="A22" s="2">
        <v>10</v>
      </c>
      <c r="B22" s="2"/>
      <c r="C22" s="147"/>
      <c r="D22" s="8">
        <v>1.5</v>
      </c>
      <c r="E22" s="2" t="s">
        <v>73</v>
      </c>
      <c r="F22" s="187">
        <f>'管理シート（本体）'!CFS27</f>
        <v>0</v>
      </c>
      <c r="G22" s="182">
        <f>'R9.05'!I22</f>
        <v>309401</v>
      </c>
      <c r="H22" s="182">
        <f>'管理シート（本体）'!DB27</f>
        <v>0</v>
      </c>
      <c r="I22" s="182">
        <f t="shared" si="0"/>
        <v>309401</v>
      </c>
      <c r="J22" s="183"/>
    </row>
    <row r="23" spans="1:10">
      <c r="A23" s="3">
        <v>11</v>
      </c>
      <c r="B23" s="3"/>
      <c r="C23" s="146"/>
      <c r="D23" s="8">
        <v>1.5</v>
      </c>
      <c r="E23" s="2" t="s">
        <v>73</v>
      </c>
      <c r="F23" s="187">
        <f>'管理シート（本体）'!CFS28</f>
        <v>0</v>
      </c>
      <c r="G23" s="182">
        <f>'R9.05'!I23</f>
        <v>136423</v>
      </c>
      <c r="H23" s="182">
        <f>'管理シート（本体）'!DB28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F10" sqref="F10"/>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146</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'管理シート（本体）'!BC13</f>
        <v>100</v>
      </c>
      <c r="G8" s="182">
        <v>44800</v>
      </c>
      <c r="H8" s="182">
        <f>'管理シート（本体）'!BF13</f>
        <v>1000</v>
      </c>
      <c r="I8" s="182">
        <f>G8-H8</f>
        <v>43800</v>
      </c>
      <c r="J8" s="183"/>
    </row>
    <row r="9" spans="1:10">
      <c r="A9" s="152"/>
      <c r="B9" s="152"/>
      <c r="C9" s="185"/>
      <c r="D9" s="8">
        <v>1.5</v>
      </c>
      <c r="E9" s="2" t="s">
        <v>74</v>
      </c>
      <c r="F9" s="187">
        <f>'管理シート（本体）'!BC14</f>
        <v>200</v>
      </c>
      <c r="G9" s="182">
        <v>151200</v>
      </c>
      <c r="H9" s="182">
        <f>'管理シート（本体）'!BF14</f>
        <v>2500</v>
      </c>
      <c r="I9" s="182">
        <f t="shared" ref="I9:I23" si="0">G9-H9</f>
        <v>148700</v>
      </c>
      <c r="J9" s="183"/>
    </row>
    <row r="10" spans="1:10">
      <c r="A10" s="3">
        <v>2</v>
      </c>
      <c r="B10" s="3"/>
      <c r="C10" s="146"/>
      <c r="D10" s="8">
        <v>1.5</v>
      </c>
      <c r="E10" s="2" t="s">
        <v>73</v>
      </c>
      <c r="F10" s="187">
        <f>'管理シート（本体）'!BC15</f>
        <v>300</v>
      </c>
      <c r="G10" s="182">
        <v>428400</v>
      </c>
      <c r="H10" s="182">
        <f>'管理シート（本体）'!BF15</f>
        <v>3000</v>
      </c>
      <c r="I10" s="182">
        <f t="shared" si="0"/>
        <v>425400</v>
      </c>
      <c r="J10" s="183"/>
    </row>
    <row r="11" spans="1:10">
      <c r="A11" s="5"/>
      <c r="B11" s="5"/>
      <c r="C11" s="186"/>
      <c r="D11" s="8">
        <v>1.5</v>
      </c>
      <c r="E11" s="2" t="s">
        <v>74</v>
      </c>
      <c r="F11" s="187">
        <f>'管理シート（本体）'!BC16</f>
        <v>400</v>
      </c>
      <c r="G11" s="182">
        <v>174900</v>
      </c>
      <c r="H11" s="182">
        <f>'管理シート（本体）'!BF16</f>
        <v>5000</v>
      </c>
      <c r="I11" s="182">
        <f t="shared" si="0"/>
        <v>169900</v>
      </c>
      <c r="J11" s="183"/>
    </row>
    <row r="12" spans="1:10">
      <c r="A12" s="152"/>
      <c r="B12" s="152"/>
      <c r="C12" s="185"/>
      <c r="D12" s="8">
        <v>1.5</v>
      </c>
      <c r="E12" s="2" t="s">
        <v>20</v>
      </c>
      <c r="F12" s="187">
        <f>'管理シート（本体）'!BC17</f>
        <v>500</v>
      </c>
      <c r="G12" s="182">
        <v>513300</v>
      </c>
      <c r="H12" s="182">
        <f>'管理シート（本体）'!BF17</f>
        <v>5250</v>
      </c>
      <c r="I12" s="182">
        <f t="shared" si="0"/>
        <v>508050</v>
      </c>
      <c r="J12" s="183"/>
    </row>
    <row r="13" spans="1:10">
      <c r="A13" s="2">
        <v>3</v>
      </c>
      <c r="B13" s="2"/>
      <c r="C13" s="147"/>
      <c r="D13" s="8">
        <v>1.5</v>
      </c>
      <c r="E13" s="2" t="s">
        <v>73</v>
      </c>
      <c r="F13" s="187">
        <f>'管理シート（本体）'!BC18</f>
        <v>600</v>
      </c>
      <c r="G13" s="182">
        <v>350800</v>
      </c>
      <c r="H13" s="182">
        <f>'管理シート（本体）'!BF18</f>
        <v>6000</v>
      </c>
      <c r="I13" s="182">
        <f t="shared" si="0"/>
        <v>344800</v>
      </c>
      <c r="J13" s="183"/>
    </row>
    <row r="14" spans="1:10">
      <c r="A14" s="3">
        <v>4</v>
      </c>
      <c r="B14" s="3"/>
      <c r="C14" s="146"/>
      <c r="D14" s="8">
        <v>1.5</v>
      </c>
      <c r="E14" s="2" t="s">
        <v>73</v>
      </c>
      <c r="F14" s="187">
        <f>'管理シート（本体）'!BC19</f>
        <v>700</v>
      </c>
      <c r="G14" s="182">
        <v>693600</v>
      </c>
      <c r="H14" s="182">
        <f>'管理シート（本体）'!BF19</f>
        <v>7000</v>
      </c>
      <c r="I14" s="182">
        <f t="shared" si="0"/>
        <v>686600</v>
      </c>
      <c r="J14" s="183"/>
    </row>
    <row r="15" spans="1:10">
      <c r="A15" s="152"/>
      <c r="B15" s="152"/>
      <c r="C15" s="185"/>
      <c r="D15" s="8">
        <v>1.5</v>
      </c>
      <c r="E15" s="2" t="s">
        <v>74</v>
      </c>
      <c r="F15" s="187">
        <f>'管理シート（本体）'!BC20</f>
        <v>800</v>
      </c>
      <c r="G15" s="182">
        <v>274300</v>
      </c>
      <c r="H15" s="182">
        <f>'管理シート（本体）'!BF20</f>
        <v>10000</v>
      </c>
      <c r="I15" s="182">
        <f t="shared" si="0"/>
        <v>264300</v>
      </c>
      <c r="J15" s="183"/>
    </row>
    <row r="16" spans="1:10">
      <c r="A16" s="2">
        <v>5</v>
      </c>
      <c r="B16" s="2"/>
      <c r="C16" s="147"/>
      <c r="D16" s="8">
        <v>1.5</v>
      </c>
      <c r="E16" s="2" t="s">
        <v>74</v>
      </c>
      <c r="F16" s="187">
        <f>'管理シート（本体）'!BC21</f>
        <v>900</v>
      </c>
      <c r="G16" s="182">
        <v>205200</v>
      </c>
      <c r="H16" s="182">
        <f>'管理シート（本体）'!BF21</f>
        <v>11250</v>
      </c>
      <c r="I16" s="182">
        <f t="shared" si="0"/>
        <v>193950</v>
      </c>
      <c r="J16" s="183"/>
    </row>
    <row r="17" spans="1:10">
      <c r="A17" s="2">
        <v>6</v>
      </c>
      <c r="B17" s="2"/>
      <c r="C17" s="147"/>
      <c r="D17" s="8">
        <v>1.5</v>
      </c>
      <c r="E17" s="2" t="s">
        <v>73</v>
      </c>
      <c r="F17" s="187">
        <f>'管理シート（本体）'!BC22</f>
        <v>1111.0999999999999</v>
      </c>
      <c r="G17" s="182">
        <v>595600</v>
      </c>
      <c r="H17" s="182">
        <f>'管理シート（本体）'!BF22</f>
        <v>11666</v>
      </c>
      <c r="I17" s="182">
        <f t="shared" si="0"/>
        <v>583934</v>
      </c>
      <c r="J17" s="183"/>
    </row>
    <row r="18" spans="1:10">
      <c r="A18" s="3">
        <v>7</v>
      </c>
      <c r="B18" s="3"/>
      <c r="C18" s="146"/>
      <c r="D18" s="8">
        <v>1.5</v>
      </c>
      <c r="E18" s="2" t="s">
        <v>73</v>
      </c>
      <c r="F18" s="187">
        <f>'管理シート（本体）'!BC23</f>
        <v>2222.1999999999998</v>
      </c>
      <c r="G18" s="182">
        <v>208000</v>
      </c>
      <c r="H18" s="182">
        <f>'管理シート（本体）'!BF23</f>
        <v>22222</v>
      </c>
      <c r="I18" s="182">
        <f t="shared" si="0"/>
        <v>185778</v>
      </c>
      <c r="J18" s="183"/>
    </row>
    <row r="19" spans="1:10">
      <c r="A19" s="152"/>
      <c r="B19" s="152"/>
      <c r="C19" s="185"/>
      <c r="D19" s="8">
        <v>1.5</v>
      </c>
      <c r="E19" s="2" t="s">
        <v>74</v>
      </c>
      <c r="F19" s="187">
        <f>'管理シート（本体）'!BC24</f>
        <v>3333.3</v>
      </c>
      <c r="G19" s="182">
        <v>246200</v>
      </c>
      <c r="H19" s="182">
        <f>'管理シート（本体）'!BF24</f>
        <v>58332</v>
      </c>
      <c r="I19" s="182">
        <f t="shared" si="0"/>
        <v>187868</v>
      </c>
      <c r="J19" s="183"/>
    </row>
    <row r="20" spans="1:10">
      <c r="A20" s="2">
        <v>8</v>
      </c>
      <c r="B20" s="2"/>
      <c r="C20" s="147"/>
      <c r="D20" s="8">
        <v>1.5</v>
      </c>
      <c r="E20" s="2" t="s">
        <v>73</v>
      </c>
      <c r="F20" s="187">
        <f>'管理シート（本体）'!BC25</f>
        <v>4444.3999999999996</v>
      </c>
      <c r="G20" s="182">
        <v>732300</v>
      </c>
      <c r="H20" s="182">
        <f>'管理シート（本体）'!BF25</f>
        <v>44444</v>
      </c>
      <c r="I20" s="182">
        <f t="shared" si="0"/>
        <v>687856</v>
      </c>
      <c r="J20" s="183"/>
    </row>
    <row r="21" spans="1:10">
      <c r="A21" s="2">
        <v>9</v>
      </c>
      <c r="B21" s="2"/>
      <c r="C21" s="147"/>
      <c r="D21" s="8">
        <v>1.5</v>
      </c>
      <c r="E21" s="2" t="s">
        <v>73</v>
      </c>
      <c r="F21" s="187">
        <f>'管理シート（本体）'!BC26</f>
        <v>5555.5</v>
      </c>
      <c r="G21" s="182">
        <v>173400</v>
      </c>
      <c r="H21" s="182">
        <f>'管理シート（本体）'!BF26</f>
        <v>55555</v>
      </c>
      <c r="I21" s="182">
        <f t="shared" si="0"/>
        <v>117845</v>
      </c>
      <c r="J21" s="183"/>
    </row>
    <row r="22" spans="1:10">
      <c r="A22" s="2">
        <v>10</v>
      </c>
      <c r="B22" s="2"/>
      <c r="C22" s="147"/>
      <c r="D22" s="8">
        <v>1.5</v>
      </c>
      <c r="E22" s="2" t="s">
        <v>73</v>
      </c>
      <c r="F22" s="187">
        <f>'管理シート（本体）'!BC27</f>
        <v>6666.6</v>
      </c>
      <c r="G22" s="182">
        <v>379400</v>
      </c>
      <c r="H22" s="182">
        <f>'管理シート（本体）'!BF27</f>
        <v>69999</v>
      </c>
      <c r="I22" s="182">
        <f t="shared" si="0"/>
        <v>309401</v>
      </c>
      <c r="J22" s="183"/>
    </row>
    <row r="23" spans="1:10">
      <c r="A23" s="3">
        <v>11</v>
      </c>
      <c r="B23" s="3"/>
      <c r="C23" s="146"/>
      <c r="D23" s="8">
        <v>1.5</v>
      </c>
      <c r="E23" s="2" t="s">
        <v>73</v>
      </c>
      <c r="F23" s="187">
        <f>'管理シート（本体）'!BC28</f>
        <v>7777.7</v>
      </c>
      <c r="G23" s="182">
        <v>214200</v>
      </c>
      <c r="H23" s="182">
        <f>'管理シート（本体）'!BF28</f>
        <v>77777</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29477.5</v>
      </c>
      <c r="G30" s="182">
        <f>SUMIFS($G$8:$G$23,$D$8:$D$23,$D$30,$E$8:$E$23,E30)</f>
        <v>3820500</v>
      </c>
      <c r="H30" s="182">
        <f>SUMIFS($H$8:$H$23,$D$8:$D$23,$D$30,$E$8:$E$23,E30)</f>
        <v>298663</v>
      </c>
      <c r="I30" s="182">
        <f>SUMIFS($I$8:$I$23,$D$8:$D$23,$D$30,$E$8:$E$23,E30)</f>
        <v>3521837</v>
      </c>
      <c r="J30" s="182"/>
    </row>
    <row r="31" spans="1:10">
      <c r="A31" s="322"/>
      <c r="B31" s="322"/>
      <c r="C31" s="322"/>
      <c r="D31" s="326"/>
      <c r="E31" s="178" t="s">
        <v>103</v>
      </c>
      <c r="F31" s="188">
        <f>SUMIFS($F$8:$F$23,$D$8:$D$23,$D$30,$E$8:$E$23,E31)</f>
        <v>5633.3</v>
      </c>
      <c r="G31" s="182">
        <f>SUMIFS($G$8:$G$23,$D$8:$D$23,$D$30,$E$8:$E$23,E31)</f>
        <v>1051800</v>
      </c>
      <c r="H31" s="182">
        <f>SUMIFS($H$8:$H$23,$D$8:$D$23,$D$30,$E$8:$E$23,E31)</f>
        <v>87082</v>
      </c>
      <c r="I31" s="182">
        <f>SUMIFS($I$8:$I$23,$D$8:$D$23,$D$30,$E$8:$E$23,E31)</f>
        <v>964718</v>
      </c>
      <c r="J31" s="182"/>
    </row>
    <row r="32" spans="1:10">
      <c r="A32" s="322"/>
      <c r="B32" s="322"/>
      <c r="C32" s="322"/>
      <c r="D32" s="326"/>
      <c r="E32" s="184" t="s">
        <v>106</v>
      </c>
      <c r="F32" s="188">
        <f>SUMIFS($F$8:$F$23,$D$8:$D$23,$D$30,$E$8:$E$23,E32)</f>
        <v>500</v>
      </c>
      <c r="G32" s="182">
        <f>SUMIFS($G$8:$G$23,$D$8:$D$23,$D$30,$E$8:$E$23,E32)</f>
        <v>513300</v>
      </c>
      <c r="H32" s="182">
        <f>SUMIFS($H$8:$H$23,$D$8:$D$23,$D$30,$E$8:$E$23,E32)</f>
        <v>5250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35610.799999999996</v>
      </c>
      <c r="G36" s="182">
        <f>SUM(G8:G23)</f>
        <v>5385600</v>
      </c>
      <c r="H36" s="182">
        <f>SUM(H8:H23)</f>
        <v>390995</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E21" sqref="E2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147</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'管理シート（本体）'!BI13</f>
        <v>0</v>
      </c>
      <c r="G8" s="182">
        <f>'R8.10'!I8</f>
        <v>43800</v>
      </c>
      <c r="H8" s="182">
        <f>'管理シート（本体）'!BL13</f>
        <v>0</v>
      </c>
      <c r="I8" s="182">
        <f>G8-H8</f>
        <v>43800</v>
      </c>
      <c r="J8" s="183"/>
    </row>
    <row r="9" spans="1:10">
      <c r="A9" s="152"/>
      <c r="B9" s="152"/>
      <c r="C9" s="185"/>
      <c r="D9" s="8">
        <v>1.5</v>
      </c>
      <c r="E9" s="2" t="s">
        <v>74</v>
      </c>
      <c r="F9" s="187">
        <f>'管理シート（本体）'!BI14</f>
        <v>0</v>
      </c>
      <c r="G9" s="182">
        <f>'R8.10'!I9</f>
        <v>148700</v>
      </c>
      <c r="H9" s="182">
        <f>'管理シート（本体）'!BL14</f>
        <v>0</v>
      </c>
      <c r="I9" s="182">
        <f t="shared" ref="I9:I23" si="0">G9-H9</f>
        <v>148700</v>
      </c>
      <c r="J9" s="183"/>
    </row>
    <row r="10" spans="1:10">
      <c r="A10" s="3">
        <v>2</v>
      </c>
      <c r="B10" s="3"/>
      <c r="C10" s="146"/>
      <c r="D10" s="8">
        <v>1.5</v>
      </c>
      <c r="E10" s="2" t="s">
        <v>73</v>
      </c>
      <c r="F10" s="187">
        <f>'管理シート（本体）'!BI15</f>
        <v>0</v>
      </c>
      <c r="G10" s="182">
        <f>'R8.10'!I10</f>
        <v>425400</v>
      </c>
      <c r="H10" s="182">
        <f>'管理シート（本体）'!BL15</f>
        <v>0</v>
      </c>
      <c r="I10" s="182">
        <f t="shared" si="0"/>
        <v>425400</v>
      </c>
      <c r="J10" s="183"/>
    </row>
    <row r="11" spans="1:10">
      <c r="A11" s="5"/>
      <c r="B11" s="5"/>
      <c r="C11" s="186"/>
      <c r="D11" s="8">
        <v>1.5</v>
      </c>
      <c r="E11" s="2" t="s">
        <v>74</v>
      </c>
      <c r="F11" s="187">
        <f>'管理シート（本体）'!BI16</f>
        <v>0</v>
      </c>
      <c r="G11" s="182">
        <f>'R8.10'!I11</f>
        <v>169900</v>
      </c>
      <c r="H11" s="182">
        <f>'管理シート（本体）'!BL16</f>
        <v>0</v>
      </c>
      <c r="I11" s="182">
        <f t="shared" si="0"/>
        <v>169900</v>
      </c>
      <c r="J11" s="183"/>
    </row>
    <row r="12" spans="1:10">
      <c r="A12" s="152"/>
      <c r="B12" s="152"/>
      <c r="C12" s="185"/>
      <c r="D12" s="8">
        <v>1.5</v>
      </c>
      <c r="E12" s="2" t="s">
        <v>20</v>
      </c>
      <c r="F12" s="187">
        <f>'管理シート（本体）'!BI17</f>
        <v>0</v>
      </c>
      <c r="G12" s="182">
        <f>'R8.10'!I12</f>
        <v>508050</v>
      </c>
      <c r="H12" s="182">
        <f>'管理シート（本体）'!BL17</f>
        <v>0</v>
      </c>
      <c r="I12" s="182">
        <f t="shared" si="0"/>
        <v>508050</v>
      </c>
      <c r="J12" s="183"/>
    </row>
    <row r="13" spans="1:10">
      <c r="A13" s="2">
        <v>3</v>
      </c>
      <c r="B13" s="2"/>
      <c r="C13" s="147"/>
      <c r="D13" s="8">
        <v>1.5</v>
      </c>
      <c r="E13" s="2" t="s">
        <v>73</v>
      </c>
      <c r="F13" s="187">
        <f>'管理シート（本体）'!BI18</f>
        <v>0</v>
      </c>
      <c r="G13" s="182">
        <f>'R8.10'!I13</f>
        <v>344800</v>
      </c>
      <c r="H13" s="182">
        <f>'管理シート（本体）'!BL18</f>
        <v>0</v>
      </c>
      <c r="I13" s="182">
        <f t="shared" si="0"/>
        <v>344800</v>
      </c>
      <c r="J13" s="183"/>
    </row>
    <row r="14" spans="1:10">
      <c r="A14" s="3">
        <v>4</v>
      </c>
      <c r="B14" s="3"/>
      <c r="C14" s="146"/>
      <c r="D14" s="8">
        <v>1.5</v>
      </c>
      <c r="E14" s="2" t="s">
        <v>73</v>
      </c>
      <c r="F14" s="187">
        <f>'管理シート（本体）'!BI19</f>
        <v>0</v>
      </c>
      <c r="G14" s="182">
        <f>'R8.10'!I14</f>
        <v>686600</v>
      </c>
      <c r="H14" s="182">
        <f>'管理シート（本体）'!BL19</f>
        <v>0</v>
      </c>
      <c r="I14" s="182">
        <f t="shared" si="0"/>
        <v>686600</v>
      </c>
      <c r="J14" s="183"/>
    </row>
    <row r="15" spans="1:10">
      <c r="A15" s="152"/>
      <c r="B15" s="152"/>
      <c r="C15" s="185"/>
      <c r="D15" s="8">
        <v>1.5</v>
      </c>
      <c r="E15" s="2" t="s">
        <v>74</v>
      </c>
      <c r="F15" s="187">
        <f>'管理シート（本体）'!BI20</f>
        <v>0</v>
      </c>
      <c r="G15" s="182">
        <f>'R8.10'!I15</f>
        <v>264300</v>
      </c>
      <c r="H15" s="182">
        <f>'管理シート（本体）'!BL20</f>
        <v>0</v>
      </c>
      <c r="I15" s="182">
        <f t="shared" si="0"/>
        <v>264300</v>
      </c>
      <c r="J15" s="183"/>
    </row>
    <row r="16" spans="1:10">
      <c r="A16" s="2">
        <v>5</v>
      </c>
      <c r="B16" s="2"/>
      <c r="C16" s="147"/>
      <c r="D16" s="8">
        <v>1.5</v>
      </c>
      <c r="E16" s="2" t="s">
        <v>74</v>
      </c>
      <c r="F16" s="187">
        <f>'管理シート（本体）'!BI21</f>
        <v>0</v>
      </c>
      <c r="G16" s="182">
        <f>'R8.10'!I16</f>
        <v>193950</v>
      </c>
      <c r="H16" s="182">
        <f>'管理シート（本体）'!BL21</f>
        <v>0</v>
      </c>
      <c r="I16" s="182">
        <f t="shared" si="0"/>
        <v>193950</v>
      </c>
      <c r="J16" s="183"/>
    </row>
    <row r="17" spans="1:10">
      <c r="A17" s="2">
        <v>6</v>
      </c>
      <c r="B17" s="2"/>
      <c r="C17" s="147"/>
      <c r="D17" s="8">
        <v>1.5</v>
      </c>
      <c r="E17" s="2" t="s">
        <v>73</v>
      </c>
      <c r="F17" s="187">
        <f>'管理シート（本体）'!BI22</f>
        <v>0</v>
      </c>
      <c r="G17" s="182">
        <f>'R8.10'!I17</f>
        <v>583934</v>
      </c>
      <c r="H17" s="182">
        <f>'管理シート（本体）'!BL22</f>
        <v>0</v>
      </c>
      <c r="I17" s="182">
        <f t="shared" si="0"/>
        <v>583934</v>
      </c>
      <c r="J17" s="183"/>
    </row>
    <row r="18" spans="1:10">
      <c r="A18" s="3">
        <v>7</v>
      </c>
      <c r="B18" s="3"/>
      <c r="C18" s="146"/>
      <c r="D18" s="8">
        <v>1.5</v>
      </c>
      <c r="E18" s="2" t="s">
        <v>73</v>
      </c>
      <c r="F18" s="187">
        <f>'管理シート（本体）'!BI23</f>
        <v>0</v>
      </c>
      <c r="G18" s="182">
        <f>'R8.10'!I18</f>
        <v>185778</v>
      </c>
      <c r="H18" s="182">
        <f>'管理シート（本体）'!BL23</f>
        <v>0</v>
      </c>
      <c r="I18" s="182">
        <f t="shared" si="0"/>
        <v>185778</v>
      </c>
      <c r="J18" s="183"/>
    </row>
    <row r="19" spans="1:10">
      <c r="A19" s="152"/>
      <c r="B19" s="152"/>
      <c r="C19" s="185"/>
      <c r="D19" s="8">
        <v>1.5</v>
      </c>
      <c r="E19" s="2" t="s">
        <v>74</v>
      </c>
      <c r="F19" s="187">
        <f>'管理シート（本体）'!BI24</f>
        <v>0</v>
      </c>
      <c r="G19" s="182">
        <f>'R8.10'!I19</f>
        <v>187868</v>
      </c>
      <c r="H19" s="182">
        <f>'管理シート（本体）'!BL24</f>
        <v>0</v>
      </c>
      <c r="I19" s="182">
        <f t="shared" si="0"/>
        <v>187868</v>
      </c>
      <c r="J19" s="183"/>
    </row>
    <row r="20" spans="1:10">
      <c r="A20" s="2">
        <v>8</v>
      </c>
      <c r="B20" s="2"/>
      <c r="C20" s="147"/>
      <c r="D20" s="8">
        <v>1.5</v>
      </c>
      <c r="E20" s="2" t="s">
        <v>73</v>
      </c>
      <c r="F20" s="187">
        <f>'管理シート（本体）'!BI25</f>
        <v>0</v>
      </c>
      <c r="G20" s="182">
        <f>'R8.10'!I20</f>
        <v>687856</v>
      </c>
      <c r="H20" s="182">
        <f>'管理シート（本体）'!BL25</f>
        <v>0</v>
      </c>
      <c r="I20" s="182">
        <f t="shared" si="0"/>
        <v>687856</v>
      </c>
      <c r="J20" s="183"/>
    </row>
    <row r="21" spans="1:10">
      <c r="A21" s="2">
        <v>9</v>
      </c>
      <c r="B21" s="2"/>
      <c r="C21" s="147"/>
      <c r="D21" s="8">
        <v>1.5</v>
      </c>
      <c r="E21" s="2" t="s">
        <v>73</v>
      </c>
      <c r="F21" s="187">
        <f>'管理シート（本体）'!BI26</f>
        <v>0</v>
      </c>
      <c r="G21" s="182">
        <f>'R8.10'!I21</f>
        <v>117845</v>
      </c>
      <c r="H21" s="182">
        <f>'管理シート（本体）'!BL26</f>
        <v>0</v>
      </c>
      <c r="I21" s="182">
        <f t="shared" si="0"/>
        <v>117845</v>
      </c>
      <c r="J21" s="183"/>
    </row>
    <row r="22" spans="1:10">
      <c r="A22" s="2">
        <v>10</v>
      </c>
      <c r="B22" s="2"/>
      <c r="C22" s="147"/>
      <c r="D22" s="8">
        <v>1.5</v>
      </c>
      <c r="E22" s="2" t="s">
        <v>73</v>
      </c>
      <c r="F22" s="187">
        <f>'管理シート（本体）'!BI27</f>
        <v>0</v>
      </c>
      <c r="G22" s="182">
        <f>'R8.10'!I22</f>
        <v>309401</v>
      </c>
      <c r="H22" s="182">
        <f>'管理シート（本体）'!BL27</f>
        <v>0</v>
      </c>
      <c r="I22" s="182">
        <f t="shared" si="0"/>
        <v>309401</v>
      </c>
      <c r="J22" s="183"/>
    </row>
    <row r="23" spans="1:10">
      <c r="A23" s="3">
        <v>11</v>
      </c>
      <c r="B23" s="3"/>
      <c r="C23" s="146"/>
      <c r="D23" s="8">
        <v>1.5</v>
      </c>
      <c r="E23" s="2" t="s">
        <v>73</v>
      </c>
      <c r="F23" s="187">
        <f>'管理シート（本体）'!BI28</f>
        <v>0</v>
      </c>
      <c r="G23" s="182">
        <f>'R8.10'!I23</f>
        <v>136423</v>
      </c>
      <c r="H23" s="182">
        <f>'管理シート（本体）'!BL28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148</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'管理シート（本体）'!BO13</f>
        <v>0</v>
      </c>
      <c r="G8" s="182">
        <f>'R8.11'!I8</f>
        <v>43800</v>
      </c>
      <c r="H8" s="182">
        <f>'管理シート（本体）'!BR13</f>
        <v>0</v>
      </c>
      <c r="I8" s="182">
        <f>G8-H8</f>
        <v>43800</v>
      </c>
      <c r="J8" s="183"/>
    </row>
    <row r="9" spans="1:10">
      <c r="A9" s="152"/>
      <c r="B9" s="152"/>
      <c r="C9" s="185"/>
      <c r="D9" s="8">
        <v>1.5</v>
      </c>
      <c r="E9" s="2" t="s">
        <v>74</v>
      </c>
      <c r="F9" s="187">
        <f>'管理シート（本体）'!BO14</f>
        <v>0</v>
      </c>
      <c r="G9" s="182">
        <f>'R8.11'!I9</f>
        <v>148700</v>
      </c>
      <c r="H9" s="182">
        <f>'管理シート（本体）'!BR14</f>
        <v>0</v>
      </c>
      <c r="I9" s="182">
        <f>G9-H9</f>
        <v>148700</v>
      </c>
      <c r="J9" s="183"/>
    </row>
    <row r="10" spans="1:10">
      <c r="A10" s="3">
        <v>2</v>
      </c>
      <c r="B10" s="3"/>
      <c r="C10" s="146"/>
      <c r="D10" s="8">
        <v>1.5</v>
      </c>
      <c r="E10" s="2" t="s">
        <v>73</v>
      </c>
      <c r="F10" s="187">
        <f>'管理シート（本体）'!BO15</f>
        <v>0</v>
      </c>
      <c r="G10" s="182">
        <f>'R8.11'!I10</f>
        <v>425400</v>
      </c>
      <c r="H10" s="182">
        <f>'管理シート（本体）'!BR15</f>
        <v>0</v>
      </c>
      <c r="I10" s="182">
        <f t="shared" ref="I10:I23" si="0">G10-H10</f>
        <v>425400</v>
      </c>
      <c r="J10" s="183"/>
    </row>
    <row r="11" spans="1:10">
      <c r="A11" s="5"/>
      <c r="B11" s="5"/>
      <c r="C11" s="186"/>
      <c r="D11" s="8">
        <v>1.5</v>
      </c>
      <c r="E11" s="2" t="s">
        <v>74</v>
      </c>
      <c r="F11" s="187">
        <f>'管理シート（本体）'!BO16</f>
        <v>0</v>
      </c>
      <c r="G11" s="182">
        <f>'R8.11'!I11</f>
        <v>169900</v>
      </c>
      <c r="H11" s="182">
        <f>'管理シート（本体）'!BR16</f>
        <v>0</v>
      </c>
      <c r="I11" s="182">
        <f t="shared" si="0"/>
        <v>169900</v>
      </c>
      <c r="J11" s="183"/>
    </row>
    <row r="12" spans="1:10">
      <c r="A12" s="152"/>
      <c r="B12" s="152"/>
      <c r="C12" s="185"/>
      <c r="D12" s="8">
        <v>1.5</v>
      </c>
      <c r="E12" s="2" t="s">
        <v>20</v>
      </c>
      <c r="F12" s="187">
        <f>'管理シート（本体）'!BO17</f>
        <v>0</v>
      </c>
      <c r="G12" s="182">
        <f>'R8.11'!I12</f>
        <v>508050</v>
      </c>
      <c r="H12" s="182">
        <f>'管理シート（本体）'!BR17</f>
        <v>0</v>
      </c>
      <c r="I12" s="182">
        <f t="shared" si="0"/>
        <v>508050</v>
      </c>
      <c r="J12" s="183"/>
    </row>
    <row r="13" spans="1:10">
      <c r="A13" s="2">
        <v>3</v>
      </c>
      <c r="B13" s="2"/>
      <c r="C13" s="147"/>
      <c r="D13" s="8">
        <v>1.5</v>
      </c>
      <c r="E13" s="2" t="s">
        <v>73</v>
      </c>
      <c r="F13" s="187">
        <f>'管理シート（本体）'!BO18</f>
        <v>0</v>
      </c>
      <c r="G13" s="182">
        <f>'R8.11'!I13</f>
        <v>344800</v>
      </c>
      <c r="H13" s="182">
        <f>'管理シート（本体）'!BR18</f>
        <v>0</v>
      </c>
      <c r="I13" s="182">
        <f t="shared" si="0"/>
        <v>344800</v>
      </c>
      <c r="J13" s="183"/>
    </row>
    <row r="14" spans="1:10">
      <c r="A14" s="3">
        <v>4</v>
      </c>
      <c r="B14" s="3"/>
      <c r="C14" s="146"/>
      <c r="D14" s="8">
        <v>1.5</v>
      </c>
      <c r="E14" s="2" t="s">
        <v>73</v>
      </c>
      <c r="F14" s="187">
        <f>'管理シート（本体）'!BO19</f>
        <v>0</v>
      </c>
      <c r="G14" s="182">
        <f>'R8.11'!I14</f>
        <v>686600</v>
      </c>
      <c r="H14" s="182">
        <f>'管理シート（本体）'!BR19</f>
        <v>0</v>
      </c>
      <c r="I14" s="182">
        <f t="shared" si="0"/>
        <v>686600</v>
      </c>
      <c r="J14" s="183"/>
    </row>
    <row r="15" spans="1:10">
      <c r="A15" s="152"/>
      <c r="B15" s="152"/>
      <c r="C15" s="185"/>
      <c r="D15" s="8">
        <v>1.5</v>
      </c>
      <c r="E15" s="2" t="s">
        <v>74</v>
      </c>
      <c r="F15" s="187">
        <f>'管理シート（本体）'!BO20</f>
        <v>0</v>
      </c>
      <c r="G15" s="182">
        <f>'R8.11'!I15</f>
        <v>264300</v>
      </c>
      <c r="H15" s="182">
        <f>'管理シート（本体）'!BR20</f>
        <v>0</v>
      </c>
      <c r="I15" s="182">
        <f t="shared" si="0"/>
        <v>264300</v>
      </c>
      <c r="J15" s="183"/>
    </row>
    <row r="16" spans="1:10">
      <c r="A16" s="2">
        <v>5</v>
      </c>
      <c r="B16" s="2"/>
      <c r="C16" s="147"/>
      <c r="D16" s="8">
        <v>1.5</v>
      </c>
      <c r="E16" s="2" t="s">
        <v>74</v>
      </c>
      <c r="F16" s="187">
        <f>'管理シート（本体）'!BO21</f>
        <v>0</v>
      </c>
      <c r="G16" s="182">
        <f>'R8.11'!I16</f>
        <v>193950</v>
      </c>
      <c r="H16" s="182">
        <f>'管理シート（本体）'!BR21</f>
        <v>0</v>
      </c>
      <c r="I16" s="182">
        <f t="shared" si="0"/>
        <v>193950</v>
      </c>
      <c r="J16" s="183"/>
    </row>
    <row r="17" spans="1:10">
      <c r="A17" s="2">
        <v>6</v>
      </c>
      <c r="B17" s="2"/>
      <c r="C17" s="147"/>
      <c r="D17" s="8">
        <v>1.5</v>
      </c>
      <c r="E17" s="2" t="s">
        <v>73</v>
      </c>
      <c r="F17" s="187">
        <f>'管理シート（本体）'!BO22</f>
        <v>0</v>
      </c>
      <c r="G17" s="182">
        <f>'R8.11'!I17</f>
        <v>583934</v>
      </c>
      <c r="H17" s="182">
        <f>'管理シート（本体）'!BR22</f>
        <v>0</v>
      </c>
      <c r="I17" s="182">
        <f t="shared" si="0"/>
        <v>583934</v>
      </c>
      <c r="J17" s="183"/>
    </row>
    <row r="18" spans="1:10">
      <c r="A18" s="3">
        <v>7</v>
      </c>
      <c r="B18" s="3"/>
      <c r="C18" s="146"/>
      <c r="D18" s="8">
        <v>1.5</v>
      </c>
      <c r="E18" s="2" t="s">
        <v>73</v>
      </c>
      <c r="F18" s="187">
        <f>'管理シート（本体）'!BO23</f>
        <v>0</v>
      </c>
      <c r="G18" s="182">
        <f>'R8.11'!I18</f>
        <v>185778</v>
      </c>
      <c r="H18" s="182">
        <f>'管理シート（本体）'!BR23</f>
        <v>0</v>
      </c>
      <c r="I18" s="182">
        <f t="shared" si="0"/>
        <v>185778</v>
      </c>
      <c r="J18" s="183"/>
    </row>
    <row r="19" spans="1:10">
      <c r="A19" s="152"/>
      <c r="B19" s="152"/>
      <c r="C19" s="185"/>
      <c r="D19" s="8">
        <v>1.5</v>
      </c>
      <c r="E19" s="2" t="s">
        <v>74</v>
      </c>
      <c r="F19" s="187">
        <f>'管理シート（本体）'!BO24</f>
        <v>0</v>
      </c>
      <c r="G19" s="182">
        <f>'R8.11'!I19</f>
        <v>187868</v>
      </c>
      <c r="H19" s="182">
        <f>'管理シート（本体）'!BR24</f>
        <v>0</v>
      </c>
      <c r="I19" s="182">
        <f t="shared" si="0"/>
        <v>187868</v>
      </c>
      <c r="J19" s="183"/>
    </row>
    <row r="20" spans="1:10">
      <c r="A20" s="2">
        <v>8</v>
      </c>
      <c r="B20" s="2"/>
      <c r="C20" s="147"/>
      <c r="D20" s="8">
        <v>1.5</v>
      </c>
      <c r="E20" s="2" t="s">
        <v>73</v>
      </c>
      <c r="F20" s="187">
        <f>'管理シート（本体）'!BO25</f>
        <v>0</v>
      </c>
      <c r="G20" s="182">
        <f>'R8.11'!I20</f>
        <v>687856</v>
      </c>
      <c r="H20" s="182">
        <f>'管理シート（本体）'!BR25</f>
        <v>0</v>
      </c>
      <c r="I20" s="182">
        <f t="shared" si="0"/>
        <v>687856</v>
      </c>
      <c r="J20" s="183"/>
    </row>
    <row r="21" spans="1:10">
      <c r="A21" s="2">
        <v>9</v>
      </c>
      <c r="B21" s="2"/>
      <c r="C21" s="147"/>
      <c r="D21" s="8">
        <v>1.5</v>
      </c>
      <c r="E21" s="2" t="s">
        <v>73</v>
      </c>
      <c r="F21" s="187">
        <f>'管理シート（本体）'!BO26</f>
        <v>0</v>
      </c>
      <c r="G21" s="182">
        <f>'R8.11'!I21</f>
        <v>117845</v>
      </c>
      <c r="H21" s="182">
        <f>'管理シート（本体）'!BR26</f>
        <v>0</v>
      </c>
      <c r="I21" s="182">
        <f t="shared" si="0"/>
        <v>117845</v>
      </c>
      <c r="J21" s="183"/>
    </row>
    <row r="22" spans="1:10">
      <c r="A22" s="2">
        <v>10</v>
      </c>
      <c r="B22" s="2"/>
      <c r="C22" s="147"/>
      <c r="D22" s="8">
        <v>1.5</v>
      </c>
      <c r="E22" s="2" t="s">
        <v>73</v>
      </c>
      <c r="F22" s="187">
        <f>'管理シート（本体）'!BO27</f>
        <v>0</v>
      </c>
      <c r="G22" s="182">
        <f>'R8.11'!I22</f>
        <v>309401</v>
      </c>
      <c r="H22" s="182">
        <f>'管理シート（本体）'!BR27</f>
        <v>0</v>
      </c>
      <c r="I22" s="182">
        <f t="shared" si="0"/>
        <v>309401</v>
      </c>
      <c r="J22" s="183"/>
    </row>
    <row r="23" spans="1:10">
      <c r="A23" s="3">
        <v>11</v>
      </c>
      <c r="B23" s="3"/>
      <c r="C23" s="146"/>
      <c r="D23" s="8">
        <v>1.5</v>
      </c>
      <c r="E23" s="2" t="s">
        <v>73</v>
      </c>
      <c r="F23" s="187">
        <f>'管理シート（本体）'!BO28</f>
        <v>0</v>
      </c>
      <c r="G23" s="182">
        <f>'R8.11'!I23</f>
        <v>136423</v>
      </c>
      <c r="H23" s="182">
        <f>'管理シート（本体）'!BR28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149</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'管理シート（本体）'!BU13</f>
        <v>0</v>
      </c>
      <c r="G8" s="182">
        <f>'R8.12'!I8</f>
        <v>43800</v>
      </c>
      <c r="H8" s="182">
        <f>'管理シート（本体）'!BX13</f>
        <v>0</v>
      </c>
      <c r="I8" s="182">
        <f>G8-H8</f>
        <v>43800</v>
      </c>
      <c r="J8" s="183"/>
    </row>
    <row r="9" spans="1:10">
      <c r="A9" s="152"/>
      <c r="B9" s="152"/>
      <c r="C9" s="185"/>
      <c r="D9" s="8">
        <v>1.5</v>
      </c>
      <c r="E9" s="2" t="s">
        <v>74</v>
      </c>
      <c r="F9" s="187">
        <f>'管理シート（本体）'!BU14</f>
        <v>0</v>
      </c>
      <c r="G9" s="182">
        <f>'R8.12'!I9</f>
        <v>148700</v>
      </c>
      <c r="H9" s="182">
        <f>'管理シート（本体）'!BX14</f>
        <v>0</v>
      </c>
      <c r="I9" s="182">
        <f>G9-H9</f>
        <v>148700</v>
      </c>
      <c r="J9" s="183"/>
    </row>
    <row r="10" spans="1:10">
      <c r="A10" s="3">
        <v>2</v>
      </c>
      <c r="B10" s="3"/>
      <c r="C10" s="146"/>
      <c r="D10" s="8">
        <v>1.5</v>
      </c>
      <c r="E10" s="2" t="s">
        <v>73</v>
      </c>
      <c r="F10" s="187">
        <f>'管理シート（本体）'!BU15</f>
        <v>0</v>
      </c>
      <c r="G10" s="182">
        <f>'R8.12'!I10</f>
        <v>425400</v>
      </c>
      <c r="H10" s="182">
        <f>'管理シート（本体）'!BX15</f>
        <v>0</v>
      </c>
      <c r="I10" s="182">
        <f t="shared" ref="I10:I23" si="0">G10-H10</f>
        <v>425400</v>
      </c>
      <c r="J10" s="183"/>
    </row>
    <row r="11" spans="1:10">
      <c r="A11" s="5"/>
      <c r="B11" s="5"/>
      <c r="C11" s="186"/>
      <c r="D11" s="8">
        <v>1.5</v>
      </c>
      <c r="E11" s="2" t="s">
        <v>74</v>
      </c>
      <c r="F11" s="187">
        <f>'管理シート（本体）'!BU16</f>
        <v>0</v>
      </c>
      <c r="G11" s="182">
        <f>'R8.12'!I11</f>
        <v>169900</v>
      </c>
      <c r="H11" s="182">
        <f>'管理シート（本体）'!BX16</f>
        <v>0</v>
      </c>
      <c r="I11" s="182">
        <f t="shared" si="0"/>
        <v>169900</v>
      </c>
      <c r="J11" s="183"/>
    </row>
    <row r="12" spans="1:10">
      <c r="A12" s="152"/>
      <c r="B12" s="152"/>
      <c r="C12" s="185"/>
      <c r="D12" s="8">
        <v>1.5</v>
      </c>
      <c r="E12" s="2" t="s">
        <v>20</v>
      </c>
      <c r="F12" s="187">
        <f>'管理シート（本体）'!BU17</f>
        <v>0</v>
      </c>
      <c r="G12" s="182">
        <f>'R8.12'!I12</f>
        <v>508050</v>
      </c>
      <c r="H12" s="182">
        <f>'管理シート（本体）'!BX17</f>
        <v>0</v>
      </c>
      <c r="I12" s="182">
        <f t="shared" si="0"/>
        <v>508050</v>
      </c>
      <c r="J12" s="183"/>
    </row>
    <row r="13" spans="1:10">
      <c r="A13" s="2">
        <v>3</v>
      </c>
      <c r="B13" s="2"/>
      <c r="C13" s="147"/>
      <c r="D13" s="8">
        <v>1.5</v>
      </c>
      <c r="E13" s="2" t="s">
        <v>73</v>
      </c>
      <c r="F13" s="187">
        <f>'管理シート（本体）'!BU18</f>
        <v>0</v>
      </c>
      <c r="G13" s="182">
        <f>'R8.12'!I13</f>
        <v>344800</v>
      </c>
      <c r="H13" s="182">
        <f>'管理シート（本体）'!BX18</f>
        <v>0</v>
      </c>
      <c r="I13" s="182">
        <f t="shared" si="0"/>
        <v>344800</v>
      </c>
      <c r="J13" s="183"/>
    </row>
    <row r="14" spans="1:10">
      <c r="A14" s="3">
        <v>4</v>
      </c>
      <c r="B14" s="3"/>
      <c r="C14" s="146"/>
      <c r="D14" s="8">
        <v>1.5</v>
      </c>
      <c r="E14" s="2" t="s">
        <v>73</v>
      </c>
      <c r="F14" s="187">
        <f>'管理シート（本体）'!BU19</f>
        <v>0</v>
      </c>
      <c r="G14" s="182">
        <f>'R8.12'!I14</f>
        <v>686600</v>
      </c>
      <c r="H14" s="182">
        <f>'管理シート（本体）'!BX19</f>
        <v>0</v>
      </c>
      <c r="I14" s="182">
        <f t="shared" si="0"/>
        <v>686600</v>
      </c>
      <c r="J14" s="183"/>
    </row>
    <row r="15" spans="1:10">
      <c r="A15" s="152"/>
      <c r="B15" s="152"/>
      <c r="C15" s="185"/>
      <c r="D15" s="8">
        <v>1.5</v>
      </c>
      <c r="E15" s="2" t="s">
        <v>74</v>
      </c>
      <c r="F15" s="187">
        <f>'管理シート（本体）'!BU20</f>
        <v>0</v>
      </c>
      <c r="G15" s="182">
        <f>'R8.12'!I15</f>
        <v>264300</v>
      </c>
      <c r="H15" s="182">
        <f>'管理シート（本体）'!BX20</f>
        <v>0</v>
      </c>
      <c r="I15" s="182">
        <f t="shared" si="0"/>
        <v>264300</v>
      </c>
      <c r="J15" s="183"/>
    </row>
    <row r="16" spans="1:10">
      <c r="A16" s="2">
        <v>5</v>
      </c>
      <c r="B16" s="2"/>
      <c r="C16" s="147"/>
      <c r="D16" s="8">
        <v>1.5</v>
      </c>
      <c r="E16" s="2" t="s">
        <v>74</v>
      </c>
      <c r="F16" s="187">
        <f>'管理シート（本体）'!BU21</f>
        <v>0</v>
      </c>
      <c r="G16" s="182">
        <f>'R8.12'!I16</f>
        <v>193950</v>
      </c>
      <c r="H16" s="182">
        <f>'管理シート（本体）'!BX21</f>
        <v>0</v>
      </c>
      <c r="I16" s="182">
        <f t="shared" si="0"/>
        <v>193950</v>
      </c>
      <c r="J16" s="183"/>
    </row>
    <row r="17" spans="1:10">
      <c r="A17" s="2">
        <v>6</v>
      </c>
      <c r="B17" s="2"/>
      <c r="C17" s="147"/>
      <c r="D17" s="8">
        <v>1.5</v>
      </c>
      <c r="E17" s="2" t="s">
        <v>73</v>
      </c>
      <c r="F17" s="187">
        <f>'管理シート（本体）'!BU22</f>
        <v>0</v>
      </c>
      <c r="G17" s="182">
        <f>'R8.12'!I17</f>
        <v>583934</v>
      </c>
      <c r="H17" s="182">
        <f>'管理シート（本体）'!BX22</f>
        <v>0</v>
      </c>
      <c r="I17" s="182">
        <f t="shared" si="0"/>
        <v>583934</v>
      </c>
      <c r="J17" s="183"/>
    </row>
    <row r="18" spans="1:10">
      <c r="A18" s="3">
        <v>7</v>
      </c>
      <c r="B18" s="3"/>
      <c r="C18" s="146"/>
      <c r="D18" s="8">
        <v>1.5</v>
      </c>
      <c r="E18" s="2" t="s">
        <v>73</v>
      </c>
      <c r="F18" s="187">
        <f>'管理シート（本体）'!BU23</f>
        <v>0</v>
      </c>
      <c r="G18" s="182">
        <f>'R8.12'!I18</f>
        <v>185778</v>
      </c>
      <c r="H18" s="182">
        <f>'管理シート（本体）'!BX23</f>
        <v>0</v>
      </c>
      <c r="I18" s="182">
        <f t="shared" si="0"/>
        <v>185778</v>
      </c>
      <c r="J18" s="183"/>
    </row>
    <row r="19" spans="1:10">
      <c r="A19" s="152"/>
      <c r="B19" s="152"/>
      <c r="C19" s="185"/>
      <c r="D19" s="8">
        <v>1.5</v>
      </c>
      <c r="E19" s="2" t="s">
        <v>74</v>
      </c>
      <c r="F19" s="187">
        <f>'管理シート（本体）'!BU24</f>
        <v>0</v>
      </c>
      <c r="G19" s="182">
        <f>'R8.12'!I19</f>
        <v>187868</v>
      </c>
      <c r="H19" s="182">
        <f>'管理シート（本体）'!BX24</f>
        <v>0</v>
      </c>
      <c r="I19" s="182">
        <f t="shared" si="0"/>
        <v>187868</v>
      </c>
      <c r="J19" s="183"/>
    </row>
    <row r="20" spans="1:10">
      <c r="A20" s="2">
        <v>8</v>
      </c>
      <c r="B20" s="2"/>
      <c r="C20" s="147"/>
      <c r="D20" s="8">
        <v>1.5</v>
      </c>
      <c r="E20" s="2" t="s">
        <v>73</v>
      </c>
      <c r="F20" s="187">
        <f>'管理シート（本体）'!BU25</f>
        <v>0</v>
      </c>
      <c r="G20" s="182">
        <f>'R8.12'!I20</f>
        <v>687856</v>
      </c>
      <c r="H20" s="182">
        <f>'管理シート（本体）'!BX25</f>
        <v>0</v>
      </c>
      <c r="I20" s="182">
        <f t="shared" si="0"/>
        <v>687856</v>
      </c>
      <c r="J20" s="183"/>
    </row>
    <row r="21" spans="1:10">
      <c r="A21" s="2">
        <v>9</v>
      </c>
      <c r="B21" s="2"/>
      <c r="C21" s="147"/>
      <c r="D21" s="8">
        <v>1.5</v>
      </c>
      <c r="E21" s="2" t="s">
        <v>73</v>
      </c>
      <c r="F21" s="187">
        <f>'管理シート（本体）'!BU26</f>
        <v>0</v>
      </c>
      <c r="G21" s="182">
        <f>'R8.12'!I21</f>
        <v>117845</v>
      </c>
      <c r="H21" s="182">
        <f>'管理シート（本体）'!BX26</f>
        <v>0</v>
      </c>
      <c r="I21" s="182">
        <f t="shared" si="0"/>
        <v>117845</v>
      </c>
      <c r="J21" s="183"/>
    </row>
    <row r="22" spans="1:10">
      <c r="A22" s="2">
        <v>10</v>
      </c>
      <c r="B22" s="2"/>
      <c r="C22" s="147"/>
      <c r="D22" s="8">
        <v>1.5</v>
      </c>
      <c r="E22" s="2" t="s">
        <v>73</v>
      </c>
      <c r="F22" s="187">
        <f>'管理シート（本体）'!BU27</f>
        <v>0</v>
      </c>
      <c r="G22" s="182">
        <f>'R8.12'!I22</f>
        <v>309401</v>
      </c>
      <c r="H22" s="182">
        <f>'管理シート（本体）'!BX27</f>
        <v>0</v>
      </c>
      <c r="I22" s="182">
        <f t="shared" si="0"/>
        <v>309401</v>
      </c>
      <c r="J22" s="183"/>
    </row>
    <row r="23" spans="1:10">
      <c r="A23" s="3">
        <v>11</v>
      </c>
      <c r="B23" s="3"/>
      <c r="C23" s="146"/>
      <c r="D23" s="8">
        <v>1.5</v>
      </c>
      <c r="E23" s="2" t="s">
        <v>73</v>
      </c>
      <c r="F23" s="187">
        <f>'管理シート（本体）'!BU28</f>
        <v>0</v>
      </c>
      <c r="G23" s="182">
        <f>'R8.12'!I23</f>
        <v>136423</v>
      </c>
      <c r="H23" s="182">
        <f>'管理シート（本体）'!BX28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150</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'管理シート（本体）'!CA13</f>
        <v>0</v>
      </c>
      <c r="G8" s="182">
        <f>'R9.01'!I8</f>
        <v>43800</v>
      </c>
      <c r="H8" s="182">
        <f>'管理シート（本体）'!CD13</f>
        <v>0</v>
      </c>
      <c r="I8" s="182">
        <f>G8-H8</f>
        <v>43800</v>
      </c>
      <c r="J8" s="183"/>
    </row>
    <row r="9" spans="1:10">
      <c r="A9" s="152"/>
      <c r="B9" s="152"/>
      <c r="C9" s="185"/>
      <c r="D9" s="8">
        <v>1.5</v>
      </c>
      <c r="E9" s="2" t="s">
        <v>74</v>
      </c>
      <c r="F9" s="187">
        <f>'管理シート（本体）'!CA14</f>
        <v>0</v>
      </c>
      <c r="G9" s="182">
        <f>'R9.01'!I9</f>
        <v>148700</v>
      </c>
      <c r="H9" s="182">
        <f>'管理シート（本体）'!CD14</f>
        <v>0</v>
      </c>
      <c r="I9" s="182">
        <f>G9-H9</f>
        <v>148700</v>
      </c>
      <c r="J9" s="183"/>
    </row>
    <row r="10" spans="1:10">
      <c r="A10" s="3">
        <v>2</v>
      </c>
      <c r="B10" s="3"/>
      <c r="C10" s="146"/>
      <c r="D10" s="8">
        <v>1.5</v>
      </c>
      <c r="E10" s="2" t="s">
        <v>73</v>
      </c>
      <c r="F10" s="187">
        <f>'管理シート（本体）'!CA15</f>
        <v>0</v>
      </c>
      <c r="G10" s="182">
        <f>'R9.01'!I10</f>
        <v>425400</v>
      </c>
      <c r="H10" s="182">
        <f>'管理シート（本体）'!CD15</f>
        <v>0</v>
      </c>
      <c r="I10" s="182">
        <f t="shared" ref="I10:I23" si="0">G10-H10</f>
        <v>425400</v>
      </c>
      <c r="J10" s="183"/>
    </row>
    <row r="11" spans="1:10">
      <c r="A11" s="5"/>
      <c r="B11" s="5"/>
      <c r="C11" s="186"/>
      <c r="D11" s="8">
        <v>1.5</v>
      </c>
      <c r="E11" s="2" t="s">
        <v>74</v>
      </c>
      <c r="F11" s="187">
        <f>'管理シート（本体）'!CA16</f>
        <v>0</v>
      </c>
      <c r="G11" s="182">
        <f>'R9.01'!I11</f>
        <v>169900</v>
      </c>
      <c r="H11" s="182">
        <f>'管理シート（本体）'!CD16</f>
        <v>0</v>
      </c>
      <c r="I11" s="182">
        <f t="shared" si="0"/>
        <v>169900</v>
      </c>
      <c r="J11" s="183"/>
    </row>
    <row r="12" spans="1:10">
      <c r="A12" s="152"/>
      <c r="B12" s="152"/>
      <c r="C12" s="185"/>
      <c r="D12" s="8">
        <v>1.5</v>
      </c>
      <c r="E12" s="2" t="s">
        <v>20</v>
      </c>
      <c r="F12" s="187">
        <f>'管理シート（本体）'!CA17</f>
        <v>0</v>
      </c>
      <c r="G12" s="182">
        <f>'R9.01'!I12</f>
        <v>508050</v>
      </c>
      <c r="H12" s="182">
        <f>'管理シート（本体）'!CD17</f>
        <v>0</v>
      </c>
      <c r="I12" s="182">
        <f t="shared" si="0"/>
        <v>508050</v>
      </c>
      <c r="J12" s="183"/>
    </row>
    <row r="13" spans="1:10">
      <c r="A13" s="2">
        <v>3</v>
      </c>
      <c r="B13" s="2"/>
      <c r="C13" s="147"/>
      <c r="D13" s="8">
        <v>1.5</v>
      </c>
      <c r="E13" s="2" t="s">
        <v>73</v>
      </c>
      <c r="F13" s="187">
        <f>'管理シート（本体）'!CA18</f>
        <v>0</v>
      </c>
      <c r="G13" s="182">
        <f>'R9.01'!I13</f>
        <v>344800</v>
      </c>
      <c r="H13" s="182">
        <f>'管理シート（本体）'!CD18</f>
        <v>0</v>
      </c>
      <c r="I13" s="182">
        <f t="shared" si="0"/>
        <v>344800</v>
      </c>
      <c r="J13" s="183"/>
    </row>
    <row r="14" spans="1:10">
      <c r="A14" s="3">
        <v>4</v>
      </c>
      <c r="B14" s="3"/>
      <c r="C14" s="146"/>
      <c r="D14" s="8">
        <v>1.5</v>
      </c>
      <c r="E14" s="2" t="s">
        <v>73</v>
      </c>
      <c r="F14" s="187">
        <f>'管理シート（本体）'!CA19</f>
        <v>0</v>
      </c>
      <c r="G14" s="182">
        <f>'R9.01'!I14</f>
        <v>686600</v>
      </c>
      <c r="H14" s="182">
        <f>'管理シート（本体）'!CD19</f>
        <v>0</v>
      </c>
      <c r="I14" s="182">
        <f t="shared" si="0"/>
        <v>686600</v>
      </c>
      <c r="J14" s="183"/>
    </row>
    <row r="15" spans="1:10">
      <c r="A15" s="152"/>
      <c r="B15" s="152"/>
      <c r="C15" s="185"/>
      <c r="D15" s="8">
        <v>1.5</v>
      </c>
      <c r="E15" s="2" t="s">
        <v>74</v>
      </c>
      <c r="F15" s="187">
        <f>'管理シート（本体）'!CA20</f>
        <v>0</v>
      </c>
      <c r="G15" s="182">
        <f>'R9.01'!I15</f>
        <v>264300</v>
      </c>
      <c r="H15" s="182">
        <f>'管理シート（本体）'!CD20</f>
        <v>0</v>
      </c>
      <c r="I15" s="182">
        <f t="shared" si="0"/>
        <v>264300</v>
      </c>
      <c r="J15" s="183"/>
    </row>
    <row r="16" spans="1:10">
      <c r="A16" s="2">
        <v>5</v>
      </c>
      <c r="B16" s="2"/>
      <c r="C16" s="147"/>
      <c r="D16" s="8">
        <v>1.5</v>
      </c>
      <c r="E16" s="2" t="s">
        <v>74</v>
      </c>
      <c r="F16" s="187">
        <f>'管理シート（本体）'!CA21</f>
        <v>0</v>
      </c>
      <c r="G16" s="182">
        <f>'R9.01'!I16</f>
        <v>193950</v>
      </c>
      <c r="H16" s="182">
        <f>'管理シート（本体）'!CD21</f>
        <v>0</v>
      </c>
      <c r="I16" s="182">
        <f t="shared" si="0"/>
        <v>193950</v>
      </c>
      <c r="J16" s="183"/>
    </row>
    <row r="17" spans="1:10">
      <c r="A17" s="2">
        <v>6</v>
      </c>
      <c r="B17" s="2"/>
      <c r="C17" s="147"/>
      <c r="D17" s="8">
        <v>1.5</v>
      </c>
      <c r="E17" s="2" t="s">
        <v>73</v>
      </c>
      <c r="F17" s="187">
        <f>'管理シート（本体）'!CA22</f>
        <v>0</v>
      </c>
      <c r="G17" s="182">
        <f>'R9.01'!I17</f>
        <v>583934</v>
      </c>
      <c r="H17" s="182">
        <f>'管理シート（本体）'!CD22</f>
        <v>0</v>
      </c>
      <c r="I17" s="182">
        <f t="shared" si="0"/>
        <v>583934</v>
      </c>
      <c r="J17" s="183"/>
    </row>
    <row r="18" spans="1:10">
      <c r="A18" s="3">
        <v>7</v>
      </c>
      <c r="B18" s="3"/>
      <c r="C18" s="146"/>
      <c r="D18" s="8">
        <v>1.5</v>
      </c>
      <c r="E18" s="2" t="s">
        <v>73</v>
      </c>
      <c r="F18" s="187">
        <f>'管理シート（本体）'!CA23</f>
        <v>0</v>
      </c>
      <c r="G18" s="182">
        <f>'R9.01'!I18</f>
        <v>185778</v>
      </c>
      <c r="H18" s="182">
        <f>'管理シート（本体）'!CD23</f>
        <v>0</v>
      </c>
      <c r="I18" s="182">
        <f t="shared" si="0"/>
        <v>185778</v>
      </c>
      <c r="J18" s="183"/>
    </row>
    <row r="19" spans="1:10">
      <c r="A19" s="152"/>
      <c r="B19" s="152"/>
      <c r="C19" s="185"/>
      <c r="D19" s="8">
        <v>1.5</v>
      </c>
      <c r="E19" s="2" t="s">
        <v>74</v>
      </c>
      <c r="F19" s="187">
        <f>'管理シート（本体）'!CA24</f>
        <v>0</v>
      </c>
      <c r="G19" s="182">
        <f>'R9.01'!I19</f>
        <v>187868</v>
      </c>
      <c r="H19" s="182">
        <f>'管理シート（本体）'!CD24</f>
        <v>0</v>
      </c>
      <c r="I19" s="182">
        <f t="shared" si="0"/>
        <v>187868</v>
      </c>
      <c r="J19" s="183"/>
    </row>
    <row r="20" spans="1:10">
      <c r="A20" s="2">
        <v>8</v>
      </c>
      <c r="B20" s="2"/>
      <c r="C20" s="147"/>
      <c r="D20" s="8">
        <v>1.5</v>
      </c>
      <c r="E20" s="2" t="s">
        <v>73</v>
      </c>
      <c r="F20" s="187">
        <f>'管理シート（本体）'!CA25</f>
        <v>0</v>
      </c>
      <c r="G20" s="182">
        <f>'R9.01'!I20</f>
        <v>687856</v>
      </c>
      <c r="H20" s="182">
        <f>'管理シート（本体）'!CD25</f>
        <v>0</v>
      </c>
      <c r="I20" s="182">
        <f t="shared" si="0"/>
        <v>687856</v>
      </c>
      <c r="J20" s="183"/>
    </row>
    <row r="21" spans="1:10">
      <c r="A21" s="2">
        <v>9</v>
      </c>
      <c r="B21" s="2"/>
      <c r="C21" s="147"/>
      <c r="D21" s="8">
        <v>1.5</v>
      </c>
      <c r="E21" s="2" t="s">
        <v>73</v>
      </c>
      <c r="F21" s="187">
        <f>'管理シート（本体）'!CA26</f>
        <v>0</v>
      </c>
      <c r="G21" s="182">
        <f>'R9.01'!I21</f>
        <v>117845</v>
      </c>
      <c r="H21" s="182">
        <f>'管理シート（本体）'!CD26</f>
        <v>0</v>
      </c>
      <c r="I21" s="182">
        <f t="shared" si="0"/>
        <v>117845</v>
      </c>
      <c r="J21" s="183"/>
    </row>
    <row r="22" spans="1:10">
      <c r="A22" s="2">
        <v>10</v>
      </c>
      <c r="B22" s="2"/>
      <c r="C22" s="147"/>
      <c r="D22" s="8">
        <v>1.5</v>
      </c>
      <c r="E22" s="2" t="s">
        <v>73</v>
      </c>
      <c r="F22" s="187">
        <f>'管理シート（本体）'!CA27</f>
        <v>0</v>
      </c>
      <c r="G22" s="182">
        <f>'R9.01'!I22</f>
        <v>309401</v>
      </c>
      <c r="H22" s="182">
        <f>'管理シート（本体）'!CD27</f>
        <v>0</v>
      </c>
      <c r="I22" s="182">
        <f t="shared" si="0"/>
        <v>309401</v>
      </c>
      <c r="J22" s="183"/>
    </row>
    <row r="23" spans="1:10">
      <c r="A23" s="3">
        <v>11</v>
      </c>
      <c r="B23" s="3"/>
      <c r="C23" s="146"/>
      <c r="D23" s="8">
        <v>1.5</v>
      </c>
      <c r="E23" s="2" t="s">
        <v>73</v>
      </c>
      <c r="F23" s="187">
        <f>'管理シート（本体）'!CA28</f>
        <v>0</v>
      </c>
      <c r="G23" s="182">
        <f>'R9.01'!I23</f>
        <v>136423</v>
      </c>
      <c r="H23" s="182">
        <f>'管理シート（本体）'!CD28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151</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'管理シート（本体）'!CG13</f>
        <v>0</v>
      </c>
      <c r="G8" s="182">
        <f>'R9.02'!I8</f>
        <v>43800</v>
      </c>
      <c r="H8" s="182">
        <f>'管理シート（本体）'!CJ13</f>
        <v>0</v>
      </c>
      <c r="I8" s="182">
        <f>G8-H8</f>
        <v>43800</v>
      </c>
      <c r="J8" s="183"/>
    </row>
    <row r="9" spans="1:10">
      <c r="A9" s="152"/>
      <c r="B9" s="152"/>
      <c r="C9" s="185"/>
      <c r="D9" s="8">
        <v>1.5</v>
      </c>
      <c r="E9" s="2" t="s">
        <v>74</v>
      </c>
      <c r="F9" s="187">
        <f>'管理シート（本体）'!CG14</f>
        <v>0</v>
      </c>
      <c r="G9" s="182">
        <f>'R9.02'!I9</f>
        <v>148700</v>
      </c>
      <c r="H9" s="182">
        <f>'管理シート（本体）'!CJ14</f>
        <v>0</v>
      </c>
      <c r="I9" s="182">
        <f>G9-H9</f>
        <v>148700</v>
      </c>
      <c r="J9" s="183"/>
    </row>
    <row r="10" spans="1:10">
      <c r="A10" s="3">
        <v>2</v>
      </c>
      <c r="B10" s="3"/>
      <c r="C10" s="146"/>
      <c r="D10" s="8">
        <v>1.5</v>
      </c>
      <c r="E10" s="2" t="s">
        <v>73</v>
      </c>
      <c r="F10" s="187">
        <f>'管理シート（本体）'!CG15</f>
        <v>0</v>
      </c>
      <c r="G10" s="182">
        <f>'R9.02'!I10</f>
        <v>425400</v>
      </c>
      <c r="H10" s="182">
        <f>'管理シート（本体）'!CJ15</f>
        <v>0</v>
      </c>
      <c r="I10" s="182">
        <f t="shared" ref="I10:I23" si="0">G10-H10</f>
        <v>425400</v>
      </c>
      <c r="J10" s="183"/>
    </row>
    <row r="11" spans="1:10">
      <c r="A11" s="5"/>
      <c r="B11" s="5"/>
      <c r="C11" s="186"/>
      <c r="D11" s="8">
        <v>1.5</v>
      </c>
      <c r="E11" s="2" t="s">
        <v>74</v>
      </c>
      <c r="F11" s="187">
        <f>'管理シート（本体）'!CG16</f>
        <v>0</v>
      </c>
      <c r="G11" s="182">
        <f>'R9.02'!I11</f>
        <v>169900</v>
      </c>
      <c r="H11" s="182">
        <f>'管理シート（本体）'!CJ16</f>
        <v>0</v>
      </c>
      <c r="I11" s="182">
        <f t="shared" si="0"/>
        <v>169900</v>
      </c>
      <c r="J11" s="183"/>
    </row>
    <row r="12" spans="1:10">
      <c r="A12" s="152"/>
      <c r="B12" s="152"/>
      <c r="C12" s="185"/>
      <c r="D12" s="8">
        <v>1.5</v>
      </c>
      <c r="E12" s="2" t="s">
        <v>20</v>
      </c>
      <c r="F12" s="187">
        <f>'管理シート（本体）'!CG17</f>
        <v>0</v>
      </c>
      <c r="G12" s="182">
        <f>'R9.02'!I12</f>
        <v>508050</v>
      </c>
      <c r="H12" s="182">
        <f>'管理シート（本体）'!CJ17</f>
        <v>0</v>
      </c>
      <c r="I12" s="182">
        <f t="shared" si="0"/>
        <v>508050</v>
      </c>
      <c r="J12" s="183"/>
    </row>
    <row r="13" spans="1:10">
      <c r="A13" s="2">
        <v>3</v>
      </c>
      <c r="B13" s="2"/>
      <c r="C13" s="147"/>
      <c r="D13" s="8">
        <v>1.5</v>
      </c>
      <c r="E13" s="2" t="s">
        <v>73</v>
      </c>
      <c r="F13" s="187">
        <f>'管理シート（本体）'!CG18</f>
        <v>0</v>
      </c>
      <c r="G13" s="182">
        <f>'R9.02'!I13</f>
        <v>344800</v>
      </c>
      <c r="H13" s="182">
        <f>'管理シート（本体）'!CJ18</f>
        <v>0</v>
      </c>
      <c r="I13" s="182">
        <f t="shared" si="0"/>
        <v>344800</v>
      </c>
      <c r="J13" s="183"/>
    </row>
    <row r="14" spans="1:10">
      <c r="A14" s="3">
        <v>4</v>
      </c>
      <c r="B14" s="3"/>
      <c r="C14" s="146"/>
      <c r="D14" s="8">
        <v>1.5</v>
      </c>
      <c r="E14" s="2" t="s">
        <v>73</v>
      </c>
      <c r="F14" s="187">
        <f>'管理シート（本体）'!CG19</f>
        <v>0</v>
      </c>
      <c r="G14" s="182">
        <f>'R9.02'!I14</f>
        <v>686600</v>
      </c>
      <c r="H14" s="182">
        <f>'管理シート（本体）'!CJ19</f>
        <v>0</v>
      </c>
      <c r="I14" s="182">
        <f t="shared" si="0"/>
        <v>686600</v>
      </c>
      <c r="J14" s="183"/>
    </row>
    <row r="15" spans="1:10">
      <c r="A15" s="152"/>
      <c r="B15" s="152"/>
      <c r="C15" s="185"/>
      <c r="D15" s="8">
        <v>1.5</v>
      </c>
      <c r="E15" s="2" t="s">
        <v>74</v>
      </c>
      <c r="F15" s="187">
        <f>'管理シート（本体）'!CG20</f>
        <v>0</v>
      </c>
      <c r="G15" s="182">
        <f>'R9.02'!I15</f>
        <v>264300</v>
      </c>
      <c r="H15" s="182">
        <f>'管理シート（本体）'!CJ20</f>
        <v>0</v>
      </c>
      <c r="I15" s="182">
        <f t="shared" si="0"/>
        <v>264300</v>
      </c>
      <c r="J15" s="183"/>
    </row>
    <row r="16" spans="1:10">
      <c r="A16" s="2">
        <v>5</v>
      </c>
      <c r="B16" s="2"/>
      <c r="C16" s="147"/>
      <c r="D16" s="8">
        <v>1.5</v>
      </c>
      <c r="E16" s="2" t="s">
        <v>74</v>
      </c>
      <c r="F16" s="187">
        <f>'管理シート（本体）'!CG21</f>
        <v>0</v>
      </c>
      <c r="G16" s="182">
        <f>'R9.02'!I16</f>
        <v>193950</v>
      </c>
      <c r="H16" s="182">
        <f>'管理シート（本体）'!CJ21</f>
        <v>0</v>
      </c>
      <c r="I16" s="182">
        <f t="shared" si="0"/>
        <v>193950</v>
      </c>
      <c r="J16" s="183"/>
    </row>
    <row r="17" spans="1:10">
      <c r="A17" s="2">
        <v>6</v>
      </c>
      <c r="B17" s="2"/>
      <c r="C17" s="147"/>
      <c r="D17" s="8">
        <v>1.5</v>
      </c>
      <c r="E17" s="2" t="s">
        <v>73</v>
      </c>
      <c r="F17" s="187">
        <f>'管理シート（本体）'!CG22</f>
        <v>0</v>
      </c>
      <c r="G17" s="182">
        <f>'R9.02'!I17</f>
        <v>583934</v>
      </c>
      <c r="H17" s="182">
        <f>'管理シート（本体）'!CJ22</f>
        <v>0</v>
      </c>
      <c r="I17" s="182">
        <f t="shared" si="0"/>
        <v>583934</v>
      </c>
      <c r="J17" s="183"/>
    </row>
    <row r="18" spans="1:10">
      <c r="A18" s="3">
        <v>7</v>
      </c>
      <c r="B18" s="3"/>
      <c r="C18" s="146"/>
      <c r="D18" s="8">
        <v>1.5</v>
      </c>
      <c r="E18" s="2" t="s">
        <v>73</v>
      </c>
      <c r="F18" s="187">
        <f>'管理シート（本体）'!CG23</f>
        <v>0</v>
      </c>
      <c r="G18" s="182">
        <f>'R9.02'!I18</f>
        <v>185778</v>
      </c>
      <c r="H18" s="182">
        <f>'管理シート（本体）'!CJ23</f>
        <v>0</v>
      </c>
      <c r="I18" s="182">
        <f t="shared" si="0"/>
        <v>185778</v>
      </c>
      <c r="J18" s="183"/>
    </row>
    <row r="19" spans="1:10">
      <c r="A19" s="152"/>
      <c r="B19" s="152"/>
      <c r="C19" s="185"/>
      <c r="D19" s="8">
        <v>1.5</v>
      </c>
      <c r="E19" s="2" t="s">
        <v>74</v>
      </c>
      <c r="F19" s="187">
        <f>'管理シート（本体）'!CG24</f>
        <v>0</v>
      </c>
      <c r="G19" s="182">
        <f>'R9.02'!I19</f>
        <v>187868</v>
      </c>
      <c r="H19" s="182">
        <f>'管理シート（本体）'!CJ24</f>
        <v>0</v>
      </c>
      <c r="I19" s="182">
        <f t="shared" si="0"/>
        <v>187868</v>
      </c>
      <c r="J19" s="183"/>
    </row>
    <row r="20" spans="1:10">
      <c r="A20" s="2">
        <v>8</v>
      </c>
      <c r="B20" s="2"/>
      <c r="C20" s="147"/>
      <c r="D20" s="8">
        <v>1.5</v>
      </c>
      <c r="E20" s="2" t="s">
        <v>73</v>
      </c>
      <c r="F20" s="187">
        <f>'管理シート（本体）'!CG25</f>
        <v>0</v>
      </c>
      <c r="G20" s="182">
        <f>'R9.02'!I20</f>
        <v>687856</v>
      </c>
      <c r="H20" s="182">
        <f>'管理シート（本体）'!CJ25</f>
        <v>0</v>
      </c>
      <c r="I20" s="182">
        <f t="shared" si="0"/>
        <v>687856</v>
      </c>
      <c r="J20" s="183"/>
    </row>
    <row r="21" spans="1:10">
      <c r="A21" s="2">
        <v>9</v>
      </c>
      <c r="B21" s="2"/>
      <c r="C21" s="147"/>
      <c r="D21" s="8">
        <v>1.5</v>
      </c>
      <c r="E21" s="2" t="s">
        <v>73</v>
      </c>
      <c r="F21" s="187">
        <f>'管理シート（本体）'!CG26</f>
        <v>0</v>
      </c>
      <c r="G21" s="182">
        <f>'R9.02'!I21</f>
        <v>117845</v>
      </c>
      <c r="H21" s="182">
        <f>'管理シート（本体）'!CJ26</f>
        <v>0</v>
      </c>
      <c r="I21" s="182">
        <f t="shared" si="0"/>
        <v>117845</v>
      </c>
      <c r="J21" s="183"/>
    </row>
    <row r="22" spans="1:10">
      <c r="A22" s="2">
        <v>10</v>
      </c>
      <c r="B22" s="2"/>
      <c r="C22" s="147"/>
      <c r="D22" s="8">
        <v>1.5</v>
      </c>
      <c r="E22" s="2" t="s">
        <v>73</v>
      </c>
      <c r="F22" s="187">
        <f>'管理シート（本体）'!CG27</f>
        <v>0</v>
      </c>
      <c r="G22" s="182">
        <f>'R9.02'!I22</f>
        <v>309401</v>
      </c>
      <c r="H22" s="182">
        <f>'管理シート（本体）'!CJ27</f>
        <v>0</v>
      </c>
      <c r="I22" s="182">
        <f t="shared" si="0"/>
        <v>309401</v>
      </c>
      <c r="J22" s="183"/>
    </row>
    <row r="23" spans="1:10">
      <c r="A23" s="3">
        <v>11</v>
      </c>
      <c r="B23" s="3"/>
      <c r="C23" s="146"/>
      <c r="D23" s="8">
        <v>1.5</v>
      </c>
      <c r="E23" s="2" t="s">
        <v>73</v>
      </c>
      <c r="F23" s="187">
        <f>'管理シート（本体）'!CG28</f>
        <v>0</v>
      </c>
      <c r="G23" s="182">
        <f>'R9.02'!I23</f>
        <v>136423</v>
      </c>
      <c r="H23" s="182">
        <f>'管理シート（本体）'!CJ28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152</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'管理シート（本体）'!CM13</f>
        <v>0</v>
      </c>
      <c r="G8" s="182">
        <f>'R9.03'!I8</f>
        <v>43800</v>
      </c>
      <c r="H8" s="182">
        <f>'管理シート（本体）'!CP13</f>
        <v>0</v>
      </c>
      <c r="I8" s="182">
        <f>G8-H8</f>
        <v>43800</v>
      </c>
      <c r="J8" s="183"/>
    </row>
    <row r="9" spans="1:10">
      <c r="A9" s="152"/>
      <c r="B9" s="152"/>
      <c r="C9" s="185"/>
      <c r="D9" s="8">
        <v>1.5</v>
      </c>
      <c r="E9" s="2" t="s">
        <v>74</v>
      </c>
      <c r="F9" s="187">
        <f>'管理シート（本体）'!CM14</f>
        <v>0</v>
      </c>
      <c r="G9" s="182">
        <f>'R9.03'!I9</f>
        <v>148700</v>
      </c>
      <c r="H9" s="182">
        <f>'管理シート（本体）'!CP14</f>
        <v>0</v>
      </c>
      <c r="I9" s="182">
        <f>G9-H9</f>
        <v>148700</v>
      </c>
      <c r="J9" s="183"/>
    </row>
    <row r="10" spans="1:10">
      <c r="A10" s="3">
        <v>2</v>
      </c>
      <c r="B10" s="3"/>
      <c r="C10" s="146"/>
      <c r="D10" s="8">
        <v>1.5</v>
      </c>
      <c r="E10" s="2" t="s">
        <v>73</v>
      </c>
      <c r="F10" s="187">
        <f>'管理シート（本体）'!CM15</f>
        <v>0</v>
      </c>
      <c r="G10" s="182">
        <f>'R9.03'!I10</f>
        <v>425400</v>
      </c>
      <c r="H10" s="182">
        <f>'管理シート（本体）'!CP15</f>
        <v>0</v>
      </c>
      <c r="I10" s="182">
        <f t="shared" ref="I10:I23" si="0">G10-H10</f>
        <v>425400</v>
      </c>
      <c r="J10" s="183"/>
    </row>
    <row r="11" spans="1:10">
      <c r="A11" s="5"/>
      <c r="B11" s="5"/>
      <c r="C11" s="186"/>
      <c r="D11" s="8">
        <v>1.5</v>
      </c>
      <c r="E11" s="2" t="s">
        <v>74</v>
      </c>
      <c r="F11" s="187">
        <f>'管理シート（本体）'!CM16</f>
        <v>0</v>
      </c>
      <c r="G11" s="182">
        <f>'R9.03'!I11</f>
        <v>169900</v>
      </c>
      <c r="H11" s="182">
        <f>'管理シート（本体）'!CP16</f>
        <v>0</v>
      </c>
      <c r="I11" s="182">
        <f t="shared" si="0"/>
        <v>169900</v>
      </c>
      <c r="J11" s="183"/>
    </row>
    <row r="12" spans="1:10">
      <c r="A12" s="152"/>
      <c r="B12" s="152"/>
      <c r="C12" s="185"/>
      <c r="D12" s="8">
        <v>1.5</v>
      </c>
      <c r="E12" s="2" t="s">
        <v>20</v>
      </c>
      <c r="F12" s="187">
        <f>'管理シート（本体）'!CM17</f>
        <v>0</v>
      </c>
      <c r="G12" s="182">
        <f>'R9.03'!I12</f>
        <v>508050</v>
      </c>
      <c r="H12" s="182">
        <f>'管理シート（本体）'!CP17</f>
        <v>0</v>
      </c>
      <c r="I12" s="182">
        <f t="shared" si="0"/>
        <v>508050</v>
      </c>
      <c r="J12" s="183"/>
    </row>
    <row r="13" spans="1:10">
      <c r="A13" s="2">
        <v>3</v>
      </c>
      <c r="B13" s="2"/>
      <c r="C13" s="147"/>
      <c r="D13" s="8">
        <v>1.5</v>
      </c>
      <c r="E13" s="2" t="s">
        <v>73</v>
      </c>
      <c r="F13" s="187">
        <f>'管理シート（本体）'!CM18</f>
        <v>0</v>
      </c>
      <c r="G13" s="182">
        <f>'R9.03'!I13</f>
        <v>344800</v>
      </c>
      <c r="H13" s="182">
        <f>'管理シート（本体）'!CP18</f>
        <v>0</v>
      </c>
      <c r="I13" s="182">
        <f t="shared" si="0"/>
        <v>344800</v>
      </c>
      <c r="J13" s="183"/>
    </row>
    <row r="14" spans="1:10">
      <c r="A14" s="3">
        <v>4</v>
      </c>
      <c r="B14" s="3"/>
      <c r="C14" s="146"/>
      <c r="D14" s="8">
        <v>1.5</v>
      </c>
      <c r="E14" s="2" t="s">
        <v>73</v>
      </c>
      <c r="F14" s="187">
        <f>'管理シート（本体）'!CM19</f>
        <v>0</v>
      </c>
      <c r="G14" s="182">
        <f>'R9.03'!I14</f>
        <v>686600</v>
      </c>
      <c r="H14" s="182">
        <f>'管理シート（本体）'!CP19</f>
        <v>0</v>
      </c>
      <c r="I14" s="182">
        <f t="shared" si="0"/>
        <v>686600</v>
      </c>
      <c r="J14" s="183"/>
    </row>
    <row r="15" spans="1:10">
      <c r="A15" s="152"/>
      <c r="B15" s="152"/>
      <c r="C15" s="185"/>
      <c r="D15" s="8">
        <v>1.5</v>
      </c>
      <c r="E15" s="2" t="s">
        <v>74</v>
      </c>
      <c r="F15" s="187">
        <f>'管理シート（本体）'!CM20</f>
        <v>0</v>
      </c>
      <c r="G15" s="182">
        <f>'R9.03'!I15</f>
        <v>264300</v>
      </c>
      <c r="H15" s="182">
        <f>'管理シート（本体）'!CP20</f>
        <v>0</v>
      </c>
      <c r="I15" s="182">
        <f t="shared" si="0"/>
        <v>264300</v>
      </c>
      <c r="J15" s="183"/>
    </row>
    <row r="16" spans="1:10">
      <c r="A16" s="2">
        <v>5</v>
      </c>
      <c r="B16" s="2"/>
      <c r="C16" s="147"/>
      <c r="D16" s="8">
        <v>1.5</v>
      </c>
      <c r="E16" s="2" t="s">
        <v>74</v>
      </c>
      <c r="F16" s="187">
        <f>'管理シート（本体）'!CM21</f>
        <v>0</v>
      </c>
      <c r="G16" s="182">
        <f>'R9.03'!I16</f>
        <v>193950</v>
      </c>
      <c r="H16" s="182">
        <f>'管理シート（本体）'!CP21</f>
        <v>0</v>
      </c>
      <c r="I16" s="182">
        <f t="shared" si="0"/>
        <v>193950</v>
      </c>
      <c r="J16" s="183"/>
    </row>
    <row r="17" spans="1:10">
      <c r="A17" s="2">
        <v>6</v>
      </c>
      <c r="B17" s="2"/>
      <c r="C17" s="147"/>
      <c r="D17" s="8">
        <v>1.5</v>
      </c>
      <c r="E17" s="2" t="s">
        <v>73</v>
      </c>
      <c r="F17" s="187">
        <f>'管理シート（本体）'!CM22</f>
        <v>0</v>
      </c>
      <c r="G17" s="182">
        <f>'R9.03'!I17</f>
        <v>583934</v>
      </c>
      <c r="H17" s="182">
        <f>'管理シート（本体）'!CP22</f>
        <v>0</v>
      </c>
      <c r="I17" s="182">
        <f t="shared" si="0"/>
        <v>583934</v>
      </c>
      <c r="J17" s="183"/>
    </row>
    <row r="18" spans="1:10">
      <c r="A18" s="3">
        <v>7</v>
      </c>
      <c r="B18" s="3"/>
      <c r="C18" s="146"/>
      <c r="D18" s="8">
        <v>1.5</v>
      </c>
      <c r="E18" s="2" t="s">
        <v>73</v>
      </c>
      <c r="F18" s="187">
        <f>'管理シート（本体）'!CM23</f>
        <v>0</v>
      </c>
      <c r="G18" s="182">
        <f>'R9.03'!I18</f>
        <v>185778</v>
      </c>
      <c r="H18" s="182">
        <f>'管理シート（本体）'!CP23</f>
        <v>0</v>
      </c>
      <c r="I18" s="182">
        <f t="shared" si="0"/>
        <v>185778</v>
      </c>
      <c r="J18" s="183"/>
    </row>
    <row r="19" spans="1:10">
      <c r="A19" s="152"/>
      <c r="B19" s="152"/>
      <c r="C19" s="185"/>
      <c r="D19" s="8">
        <v>1.5</v>
      </c>
      <c r="E19" s="2" t="s">
        <v>74</v>
      </c>
      <c r="F19" s="187">
        <f>'管理シート（本体）'!CM24</f>
        <v>0</v>
      </c>
      <c r="G19" s="182">
        <f>'R9.03'!I19</f>
        <v>187868</v>
      </c>
      <c r="H19" s="182">
        <f>'管理シート（本体）'!CP24</f>
        <v>0</v>
      </c>
      <c r="I19" s="182">
        <f t="shared" si="0"/>
        <v>187868</v>
      </c>
      <c r="J19" s="183"/>
    </row>
    <row r="20" spans="1:10">
      <c r="A20" s="2">
        <v>8</v>
      </c>
      <c r="B20" s="2"/>
      <c r="C20" s="147"/>
      <c r="D20" s="8">
        <v>1.5</v>
      </c>
      <c r="E20" s="2" t="s">
        <v>73</v>
      </c>
      <c r="F20" s="187">
        <f>'管理シート（本体）'!CM25</f>
        <v>0</v>
      </c>
      <c r="G20" s="182">
        <f>'R9.03'!I20</f>
        <v>687856</v>
      </c>
      <c r="H20" s="182">
        <f>'管理シート（本体）'!CP25</f>
        <v>0</v>
      </c>
      <c r="I20" s="182">
        <f t="shared" si="0"/>
        <v>687856</v>
      </c>
      <c r="J20" s="183"/>
    </row>
    <row r="21" spans="1:10">
      <c r="A21" s="2">
        <v>9</v>
      </c>
      <c r="B21" s="2"/>
      <c r="C21" s="147"/>
      <c r="D21" s="8">
        <v>1.5</v>
      </c>
      <c r="E21" s="2" t="s">
        <v>73</v>
      </c>
      <c r="F21" s="187">
        <f>'管理シート（本体）'!CM26</f>
        <v>0</v>
      </c>
      <c r="G21" s="182">
        <f>'R9.03'!I21</f>
        <v>117845</v>
      </c>
      <c r="H21" s="182">
        <f>'管理シート（本体）'!CP26</f>
        <v>0</v>
      </c>
      <c r="I21" s="182">
        <f t="shared" si="0"/>
        <v>117845</v>
      </c>
      <c r="J21" s="183"/>
    </row>
    <row r="22" spans="1:10">
      <c r="A22" s="2">
        <v>10</v>
      </c>
      <c r="B22" s="2"/>
      <c r="C22" s="147"/>
      <c r="D22" s="8">
        <v>1.5</v>
      </c>
      <c r="E22" s="2" t="s">
        <v>73</v>
      </c>
      <c r="F22" s="187">
        <f>'管理シート（本体）'!CM27</f>
        <v>0</v>
      </c>
      <c r="G22" s="182">
        <f>'R9.03'!I22</f>
        <v>309401</v>
      </c>
      <c r="H22" s="182">
        <f>'管理シート（本体）'!CP27</f>
        <v>0</v>
      </c>
      <c r="I22" s="182">
        <f t="shared" si="0"/>
        <v>309401</v>
      </c>
      <c r="J22" s="183"/>
    </row>
    <row r="23" spans="1:10">
      <c r="A23" s="3">
        <v>11</v>
      </c>
      <c r="B23" s="3"/>
      <c r="C23" s="146"/>
      <c r="D23" s="8">
        <v>1.5</v>
      </c>
      <c r="E23" s="2" t="s">
        <v>73</v>
      </c>
      <c r="F23" s="187">
        <f>'管理シート（本体）'!CM28</f>
        <v>0</v>
      </c>
      <c r="G23" s="182">
        <f>'R9.03'!I23</f>
        <v>136423</v>
      </c>
      <c r="H23" s="182">
        <f>'管理シート（本体）'!CP28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153</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'管理シート（本体）'!CS13</f>
        <v>0</v>
      </c>
      <c r="G8" s="182">
        <f>'R9.04'!I8</f>
        <v>43800</v>
      </c>
      <c r="H8" s="182">
        <f>'管理シート（本体）'!CV13</f>
        <v>0</v>
      </c>
      <c r="I8" s="182">
        <f>G8-H8</f>
        <v>43800</v>
      </c>
      <c r="J8" s="183"/>
    </row>
    <row r="9" spans="1:10">
      <c r="A9" s="152"/>
      <c r="B9" s="152"/>
      <c r="C9" s="185"/>
      <c r="D9" s="8">
        <v>1.5</v>
      </c>
      <c r="E9" s="2" t="s">
        <v>74</v>
      </c>
      <c r="F9" s="187">
        <f>'管理シート（本体）'!CS14</f>
        <v>0</v>
      </c>
      <c r="G9" s="182">
        <f>'R9.04'!I9</f>
        <v>148700</v>
      </c>
      <c r="H9" s="182">
        <f>'管理シート（本体）'!CV14</f>
        <v>0</v>
      </c>
      <c r="I9" s="182">
        <f>G9-H9</f>
        <v>148700</v>
      </c>
      <c r="J9" s="183"/>
    </row>
    <row r="10" spans="1:10">
      <c r="A10" s="3">
        <v>2</v>
      </c>
      <c r="B10" s="3"/>
      <c r="C10" s="146"/>
      <c r="D10" s="8">
        <v>1.5</v>
      </c>
      <c r="E10" s="2" t="s">
        <v>73</v>
      </c>
      <c r="F10" s="187">
        <f>'管理シート（本体）'!CS15</f>
        <v>0</v>
      </c>
      <c r="G10" s="182">
        <f>'R9.04'!I10</f>
        <v>425400</v>
      </c>
      <c r="H10" s="182">
        <f>'管理シート（本体）'!CV15</f>
        <v>0</v>
      </c>
      <c r="I10" s="182">
        <f t="shared" ref="I10:I23" si="0">G10-H10</f>
        <v>425400</v>
      </c>
      <c r="J10" s="183"/>
    </row>
    <row r="11" spans="1:10">
      <c r="A11" s="5"/>
      <c r="B11" s="5"/>
      <c r="C11" s="186"/>
      <c r="D11" s="8">
        <v>1.5</v>
      </c>
      <c r="E11" s="2" t="s">
        <v>74</v>
      </c>
      <c r="F11" s="187">
        <f>'管理シート（本体）'!CS16</f>
        <v>0</v>
      </c>
      <c r="G11" s="182">
        <f>'R9.04'!I11</f>
        <v>169900</v>
      </c>
      <c r="H11" s="182">
        <f>'管理シート（本体）'!CV16</f>
        <v>0</v>
      </c>
      <c r="I11" s="182">
        <f t="shared" si="0"/>
        <v>169900</v>
      </c>
      <c r="J11" s="183"/>
    </row>
    <row r="12" spans="1:10">
      <c r="A12" s="152"/>
      <c r="B12" s="152"/>
      <c r="C12" s="185"/>
      <c r="D12" s="8">
        <v>1.5</v>
      </c>
      <c r="E12" s="2" t="s">
        <v>20</v>
      </c>
      <c r="F12" s="187">
        <f>'管理シート（本体）'!CS17</f>
        <v>0</v>
      </c>
      <c r="G12" s="182">
        <f>'R9.04'!I12</f>
        <v>508050</v>
      </c>
      <c r="H12" s="182">
        <f>'管理シート（本体）'!CV17</f>
        <v>0</v>
      </c>
      <c r="I12" s="182">
        <f t="shared" si="0"/>
        <v>508050</v>
      </c>
      <c r="J12" s="183"/>
    </row>
    <row r="13" spans="1:10">
      <c r="A13" s="2">
        <v>3</v>
      </c>
      <c r="B13" s="2"/>
      <c r="C13" s="147"/>
      <c r="D13" s="8">
        <v>1.5</v>
      </c>
      <c r="E13" s="2" t="s">
        <v>73</v>
      </c>
      <c r="F13" s="187">
        <f>'管理シート（本体）'!CS18</f>
        <v>0</v>
      </c>
      <c r="G13" s="182">
        <f>'R9.04'!I13</f>
        <v>344800</v>
      </c>
      <c r="H13" s="182">
        <f>'管理シート（本体）'!CV18</f>
        <v>0</v>
      </c>
      <c r="I13" s="182">
        <f t="shared" si="0"/>
        <v>344800</v>
      </c>
      <c r="J13" s="183"/>
    </row>
    <row r="14" spans="1:10">
      <c r="A14" s="3">
        <v>4</v>
      </c>
      <c r="B14" s="3"/>
      <c r="C14" s="146"/>
      <c r="D14" s="8">
        <v>1.5</v>
      </c>
      <c r="E14" s="2" t="s">
        <v>73</v>
      </c>
      <c r="F14" s="187">
        <f>'管理シート（本体）'!CS19</f>
        <v>0</v>
      </c>
      <c r="G14" s="182">
        <f>'R9.04'!I14</f>
        <v>686600</v>
      </c>
      <c r="H14" s="182">
        <f>'管理シート（本体）'!CV19</f>
        <v>0</v>
      </c>
      <c r="I14" s="182">
        <f t="shared" si="0"/>
        <v>686600</v>
      </c>
      <c r="J14" s="183"/>
    </row>
    <row r="15" spans="1:10">
      <c r="A15" s="152"/>
      <c r="B15" s="152"/>
      <c r="C15" s="185"/>
      <c r="D15" s="8">
        <v>1.5</v>
      </c>
      <c r="E15" s="2" t="s">
        <v>74</v>
      </c>
      <c r="F15" s="187">
        <f>'管理シート（本体）'!CS20</f>
        <v>0</v>
      </c>
      <c r="G15" s="182">
        <f>'R9.04'!I15</f>
        <v>264300</v>
      </c>
      <c r="H15" s="182">
        <f>'管理シート（本体）'!CV20</f>
        <v>0</v>
      </c>
      <c r="I15" s="182">
        <f t="shared" si="0"/>
        <v>264300</v>
      </c>
      <c r="J15" s="183"/>
    </row>
    <row r="16" spans="1:10">
      <c r="A16" s="2">
        <v>5</v>
      </c>
      <c r="B16" s="2"/>
      <c r="C16" s="147"/>
      <c r="D16" s="8">
        <v>1.5</v>
      </c>
      <c r="E16" s="2" t="s">
        <v>74</v>
      </c>
      <c r="F16" s="187">
        <f>'管理シート（本体）'!CS21</f>
        <v>0</v>
      </c>
      <c r="G16" s="182">
        <f>'R9.04'!I16</f>
        <v>193950</v>
      </c>
      <c r="H16" s="182">
        <f>'管理シート（本体）'!CV21</f>
        <v>0</v>
      </c>
      <c r="I16" s="182">
        <f t="shared" si="0"/>
        <v>193950</v>
      </c>
      <c r="J16" s="183"/>
    </row>
    <row r="17" spans="1:10">
      <c r="A17" s="2">
        <v>6</v>
      </c>
      <c r="B17" s="2"/>
      <c r="C17" s="147"/>
      <c r="D17" s="8">
        <v>1.5</v>
      </c>
      <c r="E17" s="2" t="s">
        <v>73</v>
      </c>
      <c r="F17" s="187">
        <f>'管理シート（本体）'!CS22</f>
        <v>0</v>
      </c>
      <c r="G17" s="182">
        <f>'R9.04'!I17</f>
        <v>583934</v>
      </c>
      <c r="H17" s="182">
        <f>'管理シート（本体）'!CV22</f>
        <v>0</v>
      </c>
      <c r="I17" s="182">
        <f t="shared" si="0"/>
        <v>583934</v>
      </c>
      <c r="J17" s="183"/>
    </row>
    <row r="18" spans="1:10">
      <c r="A18" s="3">
        <v>7</v>
      </c>
      <c r="B18" s="3"/>
      <c r="C18" s="146"/>
      <c r="D18" s="8">
        <v>1.5</v>
      </c>
      <c r="E18" s="2" t="s">
        <v>73</v>
      </c>
      <c r="F18" s="187">
        <f>'管理シート（本体）'!CS23</f>
        <v>0</v>
      </c>
      <c r="G18" s="182">
        <f>'R9.04'!I18</f>
        <v>185778</v>
      </c>
      <c r="H18" s="182">
        <f>'管理シート（本体）'!CV23</f>
        <v>0</v>
      </c>
      <c r="I18" s="182">
        <f t="shared" si="0"/>
        <v>185778</v>
      </c>
      <c r="J18" s="183"/>
    </row>
    <row r="19" spans="1:10">
      <c r="A19" s="152"/>
      <c r="B19" s="152"/>
      <c r="C19" s="185"/>
      <c r="D19" s="8">
        <v>1.5</v>
      </c>
      <c r="E19" s="2" t="s">
        <v>74</v>
      </c>
      <c r="F19" s="187">
        <f>'管理シート（本体）'!CS24</f>
        <v>0</v>
      </c>
      <c r="G19" s="182">
        <f>'R9.04'!I19</f>
        <v>187868</v>
      </c>
      <c r="H19" s="182">
        <f>'管理シート（本体）'!CV24</f>
        <v>0</v>
      </c>
      <c r="I19" s="182">
        <f t="shared" si="0"/>
        <v>187868</v>
      </c>
      <c r="J19" s="183"/>
    </row>
    <row r="20" spans="1:10">
      <c r="A20" s="2">
        <v>8</v>
      </c>
      <c r="B20" s="2"/>
      <c r="C20" s="147"/>
      <c r="D20" s="8">
        <v>1.5</v>
      </c>
      <c r="E20" s="2" t="s">
        <v>73</v>
      </c>
      <c r="F20" s="187">
        <f>'管理シート（本体）'!CS25</f>
        <v>0</v>
      </c>
      <c r="G20" s="182">
        <f>'R9.04'!I20</f>
        <v>687856</v>
      </c>
      <c r="H20" s="182">
        <f>'管理シート（本体）'!CV25</f>
        <v>0</v>
      </c>
      <c r="I20" s="182">
        <f t="shared" si="0"/>
        <v>687856</v>
      </c>
      <c r="J20" s="183"/>
    </row>
    <row r="21" spans="1:10">
      <c r="A21" s="2">
        <v>9</v>
      </c>
      <c r="B21" s="2"/>
      <c r="C21" s="147"/>
      <c r="D21" s="8">
        <v>1.5</v>
      </c>
      <c r="E21" s="2" t="s">
        <v>73</v>
      </c>
      <c r="F21" s="187">
        <f>'管理シート（本体）'!CS26</f>
        <v>0</v>
      </c>
      <c r="G21" s="182">
        <f>'R9.04'!I21</f>
        <v>117845</v>
      </c>
      <c r="H21" s="182">
        <f>'管理シート（本体）'!CV26</f>
        <v>0</v>
      </c>
      <c r="I21" s="182">
        <f t="shared" si="0"/>
        <v>117845</v>
      </c>
      <c r="J21" s="183"/>
    </row>
    <row r="22" spans="1:10">
      <c r="A22" s="2">
        <v>10</v>
      </c>
      <c r="B22" s="2"/>
      <c r="C22" s="147"/>
      <c r="D22" s="8">
        <v>1.5</v>
      </c>
      <c r="E22" s="2" t="s">
        <v>73</v>
      </c>
      <c r="F22" s="187">
        <f>'管理シート（本体）'!CS27</f>
        <v>0</v>
      </c>
      <c r="G22" s="182">
        <f>'R9.04'!I22</f>
        <v>309401</v>
      </c>
      <c r="H22" s="182">
        <f>'管理シート（本体）'!CV27</f>
        <v>0</v>
      </c>
      <c r="I22" s="182">
        <f t="shared" si="0"/>
        <v>309401</v>
      </c>
      <c r="J22" s="183"/>
    </row>
    <row r="23" spans="1:10">
      <c r="A23" s="3">
        <v>11</v>
      </c>
      <c r="B23" s="3"/>
      <c r="C23" s="146"/>
      <c r="D23" s="8">
        <v>1.5</v>
      </c>
      <c r="E23" s="2" t="s">
        <v>73</v>
      </c>
      <c r="F23" s="187">
        <f>'管理シート（本体）'!CS28</f>
        <v>0</v>
      </c>
      <c r="G23" s="182">
        <f>'R9.04'!I23</f>
        <v>136423</v>
      </c>
      <c r="H23" s="182">
        <f>'管理シート（本体）'!CV28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R8.10</vt:lpstr>
      <vt:lpstr>R8.11</vt:lpstr>
      <vt:lpstr>R8.12</vt:lpstr>
      <vt:lpstr>R9.01</vt:lpstr>
      <vt:lpstr>R9.02</vt:lpstr>
      <vt:lpstr>R9.03</vt:lpstr>
      <vt:lpstr>R9.04</vt:lpstr>
      <vt:lpstr>R9.05</vt:lpstr>
      <vt:lpstr>R8.06</vt:lpstr>
      <vt:lpstr>R8.06!Print_Titles</vt:lpstr>
      <vt:lpstr>R8.10!Print_Titles</vt:lpstr>
      <vt:lpstr>R8.11!Print_Titles</vt:lpstr>
      <vt:lpstr>R8.12!Print_Titles</vt:lpstr>
      <vt:lpstr>R9.01!Print_Titles</vt:lpstr>
      <vt:lpstr>R9.02!Print_Titles</vt:lpstr>
      <vt:lpstr>R9.03!Print_Titles</vt:lpstr>
      <vt:lpstr>R9.04!Print_Titles</vt:lpstr>
      <vt:lpstr>R9.05!Print_Titles</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2026-06-04T13:17:08Z</dcterms:modified>
</cp:coreProperties>
</file>