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3回)募集_R8.3.10(火)-4.9(木)/02_農政局等への事務連絡_R7補正(第3回)募集/"/>
    </mc:Choice>
  </mc:AlternateContent>
  <xr:revisionPtr revIDLastSave="111" documentId="13_ncr:1_{DB2A1F3B-3669-4DCF-A03E-7205101144D8}" xr6:coauthVersionLast="47" xr6:coauthVersionMax="47" xr10:uidLastSave="{704EB584-37F0-4A46-8022-58780D4A120D}"/>
  <bookViews>
    <workbookView xWindow="-120" yWindow="-16320" windowWidth="29040" windowHeight="1572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8" i="1"/>
  <c r="R18" i="1"/>
  <c r="R13" i="1"/>
  <c r="Q8" i="1"/>
  <c r="T8" i="1"/>
  <c r="S13" i="1"/>
  <c r="S18" i="1"/>
  <c r="R22" i="1"/>
  <c r="R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6" i="1"/>
  <c r="S7" i="1"/>
  <c r="S8" i="1"/>
  <c r="S9" i="1"/>
  <c r="S10" i="1"/>
  <c r="S11" i="1"/>
  <c r="S12" i="1"/>
  <c r="S14" i="1"/>
  <c r="S15" i="1"/>
  <c r="S16" i="1"/>
  <c r="S17" i="1"/>
  <c r="S19" i="1"/>
  <c r="S20" i="1"/>
  <c r="S21" i="1"/>
  <c r="S22" i="1"/>
  <c r="S6" i="1"/>
  <c r="Q7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6" i="1"/>
  <c r="P19" i="1" l="1"/>
  <c r="P20" i="1"/>
  <c r="P21" i="1"/>
  <c r="P18" i="1"/>
  <c r="O19" i="1"/>
  <c r="O20" i="1"/>
  <c r="O21" i="1"/>
  <c r="O17" i="1"/>
  <c r="O14" i="1"/>
  <c r="O15" i="1"/>
  <c r="O16" i="1"/>
  <c r="O13" i="1"/>
  <c r="P14" i="1"/>
  <c r="P15" i="1"/>
  <c r="P16" i="1"/>
  <c r="P17" i="1"/>
  <c r="P13" i="1"/>
  <c r="P7" i="1"/>
  <c r="P8" i="1"/>
  <c r="P9" i="1"/>
  <c r="P10" i="1"/>
  <c r="P11" i="1"/>
  <c r="P12" i="1"/>
  <c r="P6" i="1"/>
  <c r="O12" i="1"/>
  <c r="O7" i="1"/>
  <c r="O8" i="1"/>
  <c r="O9" i="1"/>
  <c r="O10" i="1"/>
  <c r="O11" i="1"/>
  <c r="O6" i="1"/>
  <c r="P22" i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<sst xmlns="http://schemas.openxmlformats.org/spreadsheetml/2006/main" count="63" uniqueCount="33">
  <si>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</si>
  <si>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</si>
  <si>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</si>
  <si>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</si>
  <si>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</si>
  <si>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</si>
  <si>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</si>
  <si>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</si>
  <si>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</si>
  <si>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</si>
  <si>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</si>
  <si>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</si>
  <si>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</si>
  <si>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</si>
  <si>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</si>
  <si>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</si>
  <si>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</si>
  <si>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</si>
  <si>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</si>
  <si>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</si>
  <si>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</si>
  <si>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</si>
  <si>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</si>
  <si>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</si>
  <si>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</si>
  <si>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</si>
  <si>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</si>
  <si>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</si>
  <si>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</si>
  <si>
    <t>判定</t>
    <rPh sb="0" eb="2">
      <t>ハンテイ</t>
    </rPh>
    <phoneticPr fontId="2"/>
  </si>
  <si>
    <t>輸出率</t>
    <rPh sb="0" eb="3">
      <t>ユシュツリツ</t>
    </rPh>
    <phoneticPr fontId="2"/>
  </si>
  <si>
    <t>取扱量</t>
    <rPh sb="0" eb="3">
      <t>トリアツカイリョウ</t>
    </rPh>
    <phoneticPr fontId="2"/>
  </si>
  <si>
    <t>輸出量</t>
    <rPh sb="0" eb="3">
      <t>ユシュツリョウ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</si>
</sst>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178" fontId="3" fillId="0" borderId="0" xfId="2" applyNumberFormat="1" applyFont="1" applyFill="1" applyBorder="1" applyAlignment="1">
      <alignment horizontal="right" vertical="center" wrapText="1" shrinkToFit="1"/>
    </xf>
    <xf numFmtId="178" fontId="3" fillId="0" borderId="0" xfId="2" applyNumberFormat="1" applyFont="1" applyFill="1" applyBorder="1">
      <alignment vertical="center"/>
    </xf>
    <xf numFmtId="178" fontId="3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55856</xdr:colOff>
      <xdr:row>22</xdr:row>
      <xdr:rowOff>99953</xdr:rowOff>
    </xdr:from>
    <xdr:to>
      <xdr:col>16</xdr:col>
      <xdr:colOff>52916</xdr:colOff>
      <xdr:row>30</xdr:row>
      <xdr:rowOff>80129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45023" y="4474397"/>
          <a:ext cx="1884421" cy="1179621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↑目標輸出率＞現状輸出率となっているか要確認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view="pageBreakPreview" zoomScale="108" zoomScaleNormal="100" zoomScaleSheetLayoutView="108" workbookViewId="0">
      <selection activeCell="O19" sqref="O19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  <col min="17" max="17" width="6.85546875" customWidth="1"/>
    <col min="18" max="20" width="7.28515625" bestFit="1" customWidth="1"/>
  </cols>
  <sheetData>
    <row r="1" spans="1:20" ht="15" customHeight="1" x14ac:dyDescent="0.15">
      <c r="A1" s="34" t="s">
        <v>0</v>
      </c>
      <c r="E1" s="34" t="s">
        <v>1</v>
      </c>
    </row>
    <row r="2" spans="1:20" ht="15" customHeight="1" x14ac:dyDescent="0.15"/>
    <row r="3" spans="1:20" ht="15" customHeight="1" thickBot="1" x14ac:dyDescent="0.2">
      <c r="D3" s="8"/>
      <c r="E3" s="9"/>
      <c r="F3" s="10"/>
      <c r="G3" s="10"/>
      <c r="H3" s="5"/>
      <c r="I3" s="11"/>
      <c r="J3" s="11"/>
      <c r="K3" s="12"/>
      <c r="L3" s="13"/>
      <c r="M3" s="14" t="s">
        <v>2</v>
      </c>
      <c r="N3" s="5"/>
    </row>
    <row r="4" spans="1:20" ht="20.100000000000001" customHeight="1" x14ac:dyDescent="0.15">
      <c r="B4" s="96" t="s">
        <v>3</v>
      </c>
      <c r="C4" s="77" t="s">
        <v>4</v>
      </c>
      <c r="D4" s="79" t="s">
        <v>5</v>
      </c>
      <c r="E4" s="80"/>
      <c r="F4" s="80"/>
      <c r="G4" s="80"/>
      <c r="H4" s="81"/>
      <c r="I4" s="79" t="s">
        <v>6</v>
      </c>
      <c r="J4" s="80"/>
      <c r="K4" s="80"/>
      <c r="L4" s="81"/>
      <c r="M4" s="82" t="s">
        <v>7</v>
      </c>
      <c r="N4" s="5"/>
      <c r="O4" s="84" t="s">
        <v>8</v>
      </c>
      <c r="P4" s="85"/>
      <c r="Q4" s="75" t="s">
        <v>30</v>
      </c>
      <c r="R4" s="75" t="s">
        <v>31</v>
      </c>
      <c r="S4" s="75" t="s">
        <v>32</v>
      </c>
      <c r="T4" s="75" t="s">
        <v>13</v>
      </c>
    </row>
    <row r="5" spans="1:20" ht="20.100000000000001" customHeight="1" thickBot="1" x14ac:dyDescent="0.2">
      <c r="B5" s="97"/>
      <c r="C5" s="78"/>
      <c r="D5" s="15" t="s">
        <v>9</v>
      </c>
      <c r="E5" s="16" t="s">
        <v>10</v>
      </c>
      <c r="F5" s="17" t="s">
        <v>11</v>
      </c>
      <c r="G5" s="22" t="s">
        <v>12</v>
      </c>
      <c r="H5" s="18" t="s">
        <v>13</v>
      </c>
      <c r="I5" s="16" t="s">
        <v>10</v>
      </c>
      <c r="J5" s="19" t="s">
        <v>11</v>
      </c>
      <c r="K5" s="22" t="s">
        <v>12</v>
      </c>
      <c r="L5" s="18" t="s">
        <v>13</v>
      </c>
      <c r="M5" s="83"/>
      <c r="N5" s="5"/>
      <c r="O5" s="20" t="s">
        <v>14</v>
      </c>
      <c r="P5" s="21" t="s">
        <v>15</v>
      </c>
      <c r="Q5" s="75" t="s">
        <v>29</v>
      </c>
      <c r="R5" s="75" t="s">
        <v>29</v>
      </c>
      <c r="S5" s="75" t="s">
        <v>29</v>
      </c>
      <c r="T5" s="75" t="s">
        <v>29</v>
      </c>
    </row>
    <row r="6" spans="1:20" s="1" customFormat="1" ht="15" customHeight="1" x14ac:dyDescent="0.15">
      <c r="B6" s="98" t="s">
        <v>16</v>
      </c>
      <c r="C6" s="82" t="s">
        <v>17</v>
      </c>
      <c r="D6" s="109" t="s">
        <v>18</v>
      </c>
      <c r="E6" s="23" t="s">
        <v>19</v>
      </c>
      <c r="F6" s="102">
        <v>260</v>
      </c>
      <c r="G6" s="35">
        <v>24.232000000000003</v>
      </c>
      <c r="H6" s="36">
        <v>24232</v>
      </c>
      <c r="I6" s="31" t="s">
        <v>19</v>
      </c>
      <c r="J6" s="86">
        <v>380</v>
      </c>
      <c r="K6" s="54">
        <v>90</v>
      </c>
      <c r="L6" s="55">
        <v>90000</v>
      </c>
      <c r="M6" s="89">
        <f>L22-H22</f>
        <v>202488</v>
      </c>
      <c r="N6" s="2"/>
      <c r="O6" s="71">
        <f>G6/$F$6</f>
        <v>9.3200000000000005E-2</v>
      </c>
      <c r="P6" s="72">
        <f>K6/$J$6</f>
        <v>0.23684210526315788</v>
      </c>
      <c r="Q6" s="76" t="str">
        <f>IF(P6&gt;O6,"OK","アウト！")</f>
        <v>OK</v>
      </c>
      <c r="R6" s="76" t="str">
        <f>IF(J6&gt;F6,"OK","アウト！")</f>
        <v>OK</v>
      </c>
      <c r="S6" s="76" t="str">
        <f>IF(K6&gt;G6,"OK","アウト！")</f>
        <v>OK</v>
      </c>
      <c r="T6" s="76" t="str">
        <f>IF(L6&gt;H6,"OK","アウト！")</f>
        <v>OK</v>
      </c>
    </row>
    <row r="7" spans="1:20" s="1" customFormat="1" ht="15" customHeight="1" x14ac:dyDescent="0.15">
      <c r="B7" s="99"/>
      <c r="C7" s="101"/>
      <c r="D7" s="110"/>
      <c r="E7" s="25" t="s">
        <v>20</v>
      </c>
      <c r="F7" s="103"/>
      <c r="G7" s="37">
        <v>1.419</v>
      </c>
      <c r="H7" s="38">
        <v>1419</v>
      </c>
      <c r="I7" s="32" t="s">
        <v>20</v>
      </c>
      <c r="J7" s="87"/>
      <c r="K7" s="56">
        <v>2.8</v>
      </c>
      <c r="L7" s="57">
        <v>2800</v>
      </c>
      <c r="M7" s="90"/>
      <c r="N7" s="2"/>
      <c r="O7" s="71">
        <f t="shared" ref="O7:O12" si="0">G7/$F$6</f>
        <v>5.4576923076923075E-3</v>
      </c>
      <c r="P7" s="72">
        <f t="shared" ref="P7:P12" si="1">K7/$J$6</f>
        <v>7.3684210526315788E-3</v>
      </c>
      <c r="Q7" s="76" t="str">
        <f t="shared" ref="Q7:Q22" si="2">IF(P7&gt;O7,"OK","アウト！")</f>
        <v>OK</v>
      </c>
      <c r="R7" s="76"/>
      <c r="S7" s="76" t="str">
        <f t="shared" ref="S7:S22" si="3">IF(K7&gt;G7,"OK","アウト！")</f>
        <v>OK</v>
      </c>
      <c r="T7" s="76" t="str">
        <f t="shared" ref="T7:T22" si="4">IF(L7&gt;H7,"OK","アウト！")</f>
        <v>OK</v>
      </c>
    </row>
    <row r="8" spans="1:20" s="1" customFormat="1" ht="15" customHeight="1" x14ac:dyDescent="0.15">
      <c r="B8" s="99"/>
      <c r="C8" s="101"/>
      <c r="D8" s="110"/>
      <c r="E8" s="25" t="s">
        <v>21</v>
      </c>
      <c r="F8" s="103"/>
      <c r="G8" s="37">
        <v>0.42900000000000005</v>
      </c>
      <c r="H8" s="38">
        <v>429</v>
      </c>
      <c r="I8" s="32" t="s">
        <v>21</v>
      </c>
      <c r="J8" s="87"/>
      <c r="K8" s="56">
        <v>1.5</v>
      </c>
      <c r="L8" s="57">
        <v>1500</v>
      </c>
      <c r="M8" s="90"/>
      <c r="N8" s="2"/>
      <c r="O8" s="71">
        <f t="shared" si="0"/>
        <v>1.6500000000000002E-3</v>
      </c>
      <c r="P8" s="72">
        <f t="shared" si="1"/>
        <v>3.9473684210526317E-3</v>
      </c>
      <c r="Q8" s="76" t="str">
        <f>IF(P8&gt;O8,"OK","アウト！")</f>
        <v>OK</v>
      </c>
      <c r="R8" s="76"/>
      <c r="S8" s="76" t="str">
        <f t="shared" si="3"/>
        <v>OK</v>
      </c>
      <c r="T8" s="76" t="str">
        <f>IF(L8&gt;H8,"OK","アウト！")</f>
        <v>OK</v>
      </c>
    </row>
    <row r="9" spans="1:20" s="1" customFormat="1" ht="15" customHeight="1" x14ac:dyDescent="0.15">
      <c r="B9" s="99"/>
      <c r="C9" s="101"/>
      <c r="D9" s="110"/>
      <c r="E9" s="25" t="s">
        <v>22</v>
      </c>
      <c r="F9" s="103"/>
      <c r="G9" s="37">
        <v>0.48200000000000004</v>
      </c>
      <c r="H9" s="38">
        <v>482</v>
      </c>
      <c r="I9" s="32" t="s">
        <v>22</v>
      </c>
      <c r="J9" s="87"/>
      <c r="K9" s="56">
        <v>1.3</v>
      </c>
      <c r="L9" s="57">
        <v>1300</v>
      </c>
      <c r="M9" s="90"/>
      <c r="N9" s="2"/>
      <c r="O9" s="71">
        <f t="shared" si="0"/>
        <v>1.8538461538461541E-3</v>
      </c>
      <c r="P9" s="72">
        <f t="shared" si="1"/>
        <v>3.4210526315789475E-3</v>
      </c>
      <c r="Q9" s="76" t="str">
        <f t="shared" si="2"/>
        <v>OK</v>
      </c>
      <c r="R9" s="76"/>
      <c r="S9" s="76" t="str">
        <f t="shared" si="3"/>
        <v>OK</v>
      </c>
      <c r="T9" s="76" t="str">
        <f t="shared" si="4"/>
        <v>OK</v>
      </c>
    </row>
    <row r="10" spans="1:20" s="1" customFormat="1" ht="15" customHeight="1" x14ac:dyDescent="0.15">
      <c r="B10" s="99"/>
      <c r="C10" s="101"/>
      <c r="D10" s="110"/>
      <c r="E10" s="25" t="s">
        <v>23</v>
      </c>
      <c r="F10" s="103"/>
      <c r="G10" s="37">
        <v>0.19800000000000001</v>
      </c>
      <c r="H10" s="38">
        <v>198</v>
      </c>
      <c r="I10" s="32" t="s">
        <v>23</v>
      </c>
      <c r="J10" s="87"/>
      <c r="K10" s="56">
        <v>1.7</v>
      </c>
      <c r="L10" s="57">
        <v>1700</v>
      </c>
      <c r="M10" s="90"/>
      <c r="N10" s="2"/>
      <c r="O10" s="71">
        <f t="shared" si="0"/>
        <v>7.6153846153846161E-4</v>
      </c>
      <c r="P10" s="72">
        <f t="shared" si="1"/>
        <v>4.4736842105263155E-3</v>
      </c>
      <c r="Q10" s="76" t="str">
        <f t="shared" si="2"/>
        <v>OK</v>
      </c>
      <c r="R10" s="76"/>
      <c r="S10" s="76" t="str">
        <f t="shared" si="3"/>
        <v>OK</v>
      </c>
      <c r="T10" s="76" t="str">
        <f t="shared" si="4"/>
        <v>OK</v>
      </c>
    </row>
    <row r="11" spans="1:20" s="1" customFormat="1" ht="15" customHeight="1" thickBot="1" x14ac:dyDescent="0.2">
      <c r="B11" s="99"/>
      <c r="C11" s="101"/>
      <c r="D11" s="110"/>
      <c r="E11" s="27" t="s">
        <v>24</v>
      </c>
      <c r="F11" s="103"/>
      <c r="G11" s="39">
        <v>3.4220000000000006</v>
      </c>
      <c r="H11" s="40">
        <v>3422</v>
      </c>
      <c r="I11" s="33" t="s">
        <v>24</v>
      </c>
      <c r="J11" s="87"/>
      <c r="K11" s="58">
        <v>20</v>
      </c>
      <c r="L11" s="40">
        <v>20000</v>
      </c>
      <c r="M11" s="90"/>
      <c r="N11" s="2"/>
      <c r="O11" s="71">
        <f t="shared" si="0"/>
        <v>1.3161538461538464E-2</v>
      </c>
      <c r="P11" s="72">
        <f t="shared" si="1"/>
        <v>5.2631578947368418E-2</v>
      </c>
      <c r="Q11" s="76" t="str">
        <f t="shared" si="2"/>
        <v>OK</v>
      </c>
      <c r="R11" s="76"/>
      <c r="S11" s="76" t="str">
        <f t="shared" si="3"/>
        <v>OK</v>
      </c>
      <c r="T11" s="76" t="str">
        <f t="shared" si="4"/>
        <v>OK</v>
      </c>
    </row>
    <row r="12" spans="1:20" s="1" customFormat="1" ht="15" customHeight="1" thickTop="1" thickBot="1" x14ac:dyDescent="0.2">
      <c r="B12" s="99"/>
      <c r="C12" s="101"/>
      <c r="D12" s="111"/>
      <c r="E12" s="3" t="s">
        <v>25</v>
      </c>
      <c r="F12" s="104"/>
      <c r="G12" s="41">
        <f>SUM(G6:G11)</f>
        <v>30.182000000000002</v>
      </c>
      <c r="H12" s="42">
        <f>SUM(H6:H11)</f>
        <v>30182</v>
      </c>
      <c r="I12" s="3" t="s">
        <v>25</v>
      </c>
      <c r="J12" s="88"/>
      <c r="K12" s="59">
        <f>SUM(K6:K11)</f>
        <v>117.3</v>
      </c>
      <c r="L12" s="60">
        <f>SUM(L6:L11)</f>
        <v>117300</v>
      </c>
      <c r="M12" s="90"/>
      <c r="N12" s="2"/>
      <c r="O12" s="71">
        <f t="shared" si="0"/>
        <v>0.1160846153846154</v>
      </c>
      <c r="P12" s="72">
        <f t="shared" si="1"/>
        <v>0.30868421052631578</v>
      </c>
      <c r="Q12" s="76" t="str">
        <f t="shared" si="2"/>
        <v>OK</v>
      </c>
      <c r="R12" s="76"/>
      <c r="S12" s="76" t="str">
        <f t="shared" si="3"/>
        <v>OK</v>
      </c>
      <c r="T12" s="76" t="str">
        <f t="shared" si="4"/>
        <v>OK</v>
      </c>
    </row>
    <row r="13" spans="1:20" s="1" customFormat="1" ht="15" customHeight="1" x14ac:dyDescent="0.15">
      <c r="B13" s="99"/>
      <c r="C13" s="101"/>
      <c r="D13" s="109" t="s">
        <v>18</v>
      </c>
      <c r="E13" s="29" t="s">
        <v>19</v>
      </c>
      <c r="F13" s="102">
        <v>125</v>
      </c>
      <c r="G13" s="43">
        <v>1.08</v>
      </c>
      <c r="H13" s="44">
        <v>1080</v>
      </c>
      <c r="I13" s="24" t="s">
        <v>19</v>
      </c>
      <c r="J13" s="86">
        <v>210</v>
      </c>
      <c r="K13" s="54">
        <v>2.2000000000000002</v>
      </c>
      <c r="L13" s="61">
        <v>2200</v>
      </c>
      <c r="M13" s="90"/>
      <c r="N13" s="4"/>
      <c r="O13" s="71">
        <f>G13/$F$13</f>
        <v>8.6400000000000001E-3</v>
      </c>
      <c r="P13" s="72">
        <f>K13/$J$13</f>
        <v>1.0476190476190477E-2</v>
      </c>
      <c r="Q13" s="76" t="str">
        <f t="shared" si="2"/>
        <v>OK</v>
      </c>
      <c r="R13" s="76" t="str">
        <f>IF(J13&gt;F13,"OK","アウト！")</f>
        <v>OK</v>
      </c>
      <c r="S13" s="76" t="str">
        <f>IF(K13&gt;G13,"OK","アウト！")</f>
        <v>OK</v>
      </c>
      <c r="T13" s="76" t="str">
        <f t="shared" si="4"/>
        <v>OK</v>
      </c>
    </row>
    <row r="14" spans="1:20" s="1" customFormat="1" ht="15" customHeight="1" x14ac:dyDescent="0.15">
      <c r="B14" s="99"/>
      <c r="C14" s="101"/>
      <c r="D14" s="110"/>
      <c r="E14" s="25"/>
      <c r="F14" s="103"/>
      <c r="G14" s="45"/>
      <c r="H14" s="46"/>
      <c r="I14" s="26" t="s">
        <v>20</v>
      </c>
      <c r="J14" s="87"/>
      <c r="K14" s="62">
        <v>1.7</v>
      </c>
      <c r="L14" s="63">
        <v>1700</v>
      </c>
      <c r="M14" s="90"/>
      <c r="N14" s="4"/>
      <c r="O14" s="71">
        <f t="shared" ref="O14:O17" si="5">G14/$F$13</f>
        <v>0</v>
      </c>
      <c r="P14" s="72">
        <f t="shared" ref="P14:P17" si="6">K14/$J$13</f>
        <v>8.0952380952380946E-3</v>
      </c>
      <c r="Q14" s="76" t="str">
        <f t="shared" si="2"/>
        <v>OK</v>
      </c>
      <c r="R14" s="76"/>
      <c r="S14" s="76" t="str">
        <f t="shared" si="3"/>
        <v>OK</v>
      </c>
      <c r="T14" s="76" t="str">
        <f t="shared" si="4"/>
        <v>OK</v>
      </c>
    </row>
    <row r="15" spans="1:20" s="1" customFormat="1" ht="15" customHeight="1" x14ac:dyDescent="0.15">
      <c r="B15" s="99"/>
      <c r="C15" s="101"/>
      <c r="D15" s="110"/>
      <c r="E15" s="25"/>
      <c r="F15" s="103"/>
      <c r="G15" s="45"/>
      <c r="H15" s="46"/>
      <c r="I15" s="26" t="s">
        <v>23</v>
      </c>
      <c r="J15" s="87"/>
      <c r="K15" s="62">
        <v>0.9</v>
      </c>
      <c r="L15" s="63">
        <v>900</v>
      </c>
      <c r="M15" s="90"/>
      <c r="N15" s="5"/>
      <c r="O15" s="71">
        <f t="shared" si="5"/>
        <v>0</v>
      </c>
      <c r="P15" s="72">
        <f t="shared" si="6"/>
        <v>4.2857142857142859E-3</v>
      </c>
      <c r="Q15" s="76" t="str">
        <f t="shared" si="2"/>
        <v>OK</v>
      </c>
      <c r="R15" s="76"/>
      <c r="S15" s="76" t="str">
        <f t="shared" si="3"/>
        <v>OK</v>
      </c>
      <c r="T15" s="76" t="str">
        <f t="shared" si="4"/>
        <v>OK</v>
      </c>
    </row>
    <row r="16" spans="1:20" s="1" customFormat="1" ht="15" customHeight="1" thickBot="1" x14ac:dyDescent="0.2">
      <c r="B16" s="99"/>
      <c r="C16" s="101"/>
      <c r="D16" s="110"/>
      <c r="E16" s="27"/>
      <c r="F16" s="103"/>
      <c r="G16" s="47"/>
      <c r="H16" s="48"/>
      <c r="I16" s="28" t="s">
        <v>26</v>
      </c>
      <c r="J16" s="87"/>
      <c r="K16" s="64">
        <v>0.6</v>
      </c>
      <c r="L16" s="48">
        <v>600</v>
      </c>
      <c r="M16" s="90"/>
      <c r="N16" s="5"/>
      <c r="O16" s="71">
        <f t="shared" si="5"/>
        <v>0</v>
      </c>
      <c r="P16" s="72">
        <f t="shared" si="6"/>
        <v>2.8571428571428571E-3</v>
      </c>
      <c r="Q16" s="76" t="str">
        <f t="shared" si="2"/>
        <v>OK</v>
      </c>
      <c r="R16" s="76"/>
      <c r="S16" s="76" t="str">
        <f t="shared" si="3"/>
        <v>OK</v>
      </c>
      <c r="T16" s="76" t="str">
        <f t="shared" si="4"/>
        <v>OK</v>
      </c>
    </row>
    <row r="17" spans="2:20" s="1" customFormat="1" ht="15" customHeight="1" thickTop="1" thickBot="1" x14ac:dyDescent="0.2">
      <c r="B17" s="99"/>
      <c r="C17" s="101"/>
      <c r="D17" s="111"/>
      <c r="E17" s="3" t="s">
        <v>25</v>
      </c>
      <c r="F17" s="105"/>
      <c r="G17" s="41">
        <f>SUM(G13:G16)</f>
        <v>1.08</v>
      </c>
      <c r="H17" s="42">
        <f>SUM(H13:H16)</f>
        <v>1080</v>
      </c>
      <c r="I17" s="3" t="s">
        <v>25</v>
      </c>
      <c r="J17" s="92"/>
      <c r="K17" s="59">
        <f>SUM(K13:K16)</f>
        <v>5.4</v>
      </c>
      <c r="L17" s="60">
        <f>SUM(L13:L16)</f>
        <v>5400</v>
      </c>
      <c r="M17" s="90"/>
      <c r="N17" s="5"/>
      <c r="O17" s="71">
        <f t="shared" si="5"/>
        <v>8.6400000000000001E-3</v>
      </c>
      <c r="P17" s="72">
        <f t="shared" si="6"/>
        <v>2.5714285714285717E-2</v>
      </c>
      <c r="Q17" s="76" t="str">
        <f t="shared" si="2"/>
        <v>OK</v>
      </c>
      <c r="R17" s="76"/>
      <c r="S17" s="76" t="str">
        <f t="shared" si="3"/>
        <v>OK</v>
      </c>
      <c r="T17" s="76" t="str">
        <f t="shared" si="4"/>
        <v>OK</v>
      </c>
    </row>
    <row r="18" spans="2:20" s="1" customFormat="1" ht="15" customHeight="1" x14ac:dyDescent="0.15">
      <c r="B18" s="99"/>
      <c r="C18" s="101"/>
      <c r="D18" s="109" t="s">
        <v>18</v>
      </c>
      <c r="E18" s="25" t="s">
        <v>27</v>
      </c>
      <c r="F18" s="106">
        <v>681.7</v>
      </c>
      <c r="G18" s="43">
        <v>62.65</v>
      </c>
      <c r="H18" s="46">
        <v>62650</v>
      </c>
      <c r="I18" s="26" t="s">
        <v>27</v>
      </c>
      <c r="J18" s="93">
        <v>1800</v>
      </c>
      <c r="K18" s="65">
        <v>170</v>
      </c>
      <c r="L18" s="63">
        <v>170000</v>
      </c>
      <c r="M18" s="90"/>
      <c r="N18" s="5"/>
      <c r="O18" s="73">
        <f>G18/$F$18</f>
        <v>9.1902596450051333E-2</v>
      </c>
      <c r="P18" s="72">
        <f>K18/$J$18</f>
        <v>9.4444444444444442E-2</v>
      </c>
      <c r="Q18" s="76" t="str">
        <f>IF(P18&gt;O18,"OK","アウト！")</f>
        <v>OK</v>
      </c>
      <c r="R18" s="76" t="str">
        <f>IF(J18&gt;F18,"OK","アウト！")</f>
        <v>OK</v>
      </c>
      <c r="S18" s="76" t="str">
        <f>IF(K18&gt;G18,"OK","アウト！")</f>
        <v>OK</v>
      </c>
      <c r="T18" s="76" t="str">
        <f t="shared" si="4"/>
        <v>OK</v>
      </c>
    </row>
    <row r="19" spans="2:20" s="1" customFormat="1" ht="15" customHeight="1" x14ac:dyDescent="0.15">
      <c r="B19" s="99"/>
      <c r="C19" s="101"/>
      <c r="D19" s="110"/>
      <c r="E19" s="25"/>
      <c r="F19" s="107"/>
      <c r="G19" s="45"/>
      <c r="H19" s="46"/>
      <c r="I19" s="26" t="s">
        <v>20</v>
      </c>
      <c r="J19" s="94"/>
      <c r="K19" s="62">
        <v>2.2000000000000002</v>
      </c>
      <c r="L19" s="63">
        <v>2200</v>
      </c>
      <c r="M19" s="90"/>
      <c r="N19" s="5"/>
      <c r="O19" s="73">
        <f t="shared" ref="O19:O21" si="7">G19/$F$18</f>
        <v>0</v>
      </c>
      <c r="P19" s="72">
        <f t="shared" ref="P19:P21" si="8">K19/$J$18</f>
        <v>1.2222222222222224E-3</v>
      </c>
      <c r="Q19" s="76" t="str">
        <f t="shared" si="2"/>
        <v>OK</v>
      </c>
      <c r="R19" s="76"/>
      <c r="S19" s="76" t="str">
        <f t="shared" si="3"/>
        <v>OK</v>
      </c>
      <c r="T19" s="76" t="str">
        <f t="shared" si="4"/>
        <v>OK</v>
      </c>
    </row>
    <row r="20" spans="2:20" s="1" customFormat="1" ht="15" customHeight="1" thickBot="1" x14ac:dyDescent="0.2">
      <c r="B20" s="99"/>
      <c r="C20" s="101"/>
      <c r="D20" s="110"/>
      <c r="E20" s="27"/>
      <c r="F20" s="107"/>
      <c r="G20" s="47"/>
      <c r="H20" s="48"/>
      <c r="I20" s="28" t="s">
        <v>24</v>
      </c>
      <c r="J20" s="94"/>
      <c r="K20" s="64">
        <v>1.5</v>
      </c>
      <c r="L20" s="48">
        <v>1500</v>
      </c>
      <c r="M20" s="90"/>
      <c r="N20" s="5"/>
      <c r="O20" s="73">
        <f t="shared" si="7"/>
        <v>0</v>
      </c>
      <c r="P20" s="72">
        <f t="shared" si="8"/>
        <v>8.3333333333333339E-4</v>
      </c>
      <c r="Q20" s="76" t="str">
        <f t="shared" si="2"/>
        <v>OK</v>
      </c>
      <c r="R20" s="76"/>
      <c r="S20" s="76" t="str">
        <f t="shared" si="3"/>
        <v>OK</v>
      </c>
      <c r="T20" s="76" t="str">
        <f t="shared" si="4"/>
        <v>OK</v>
      </c>
    </row>
    <row r="21" spans="2:20" s="1" customFormat="1" ht="15" customHeight="1" thickTop="1" thickBot="1" x14ac:dyDescent="0.2">
      <c r="B21" s="99"/>
      <c r="C21" s="101"/>
      <c r="D21" s="112"/>
      <c r="E21" s="30" t="s">
        <v>25</v>
      </c>
      <c r="F21" s="108"/>
      <c r="G21" s="49">
        <f>SUM(G18:G20)</f>
        <v>62.65</v>
      </c>
      <c r="H21" s="50">
        <f>SUM(H18:H20)</f>
        <v>62650</v>
      </c>
      <c r="I21" s="30" t="s">
        <v>25</v>
      </c>
      <c r="J21" s="95"/>
      <c r="K21" s="66">
        <f>SUM(K18:K20)</f>
        <v>173.7</v>
      </c>
      <c r="L21" s="67">
        <f>SUM(L18:L20)</f>
        <v>173700</v>
      </c>
      <c r="M21" s="90"/>
      <c r="N21" s="5"/>
      <c r="O21" s="73">
        <f t="shared" si="7"/>
        <v>9.1902596450051333E-2</v>
      </c>
      <c r="P21" s="72">
        <f t="shared" si="8"/>
        <v>9.6499999999999989E-2</v>
      </c>
      <c r="Q21" s="76" t="str">
        <f t="shared" si="2"/>
        <v>OK</v>
      </c>
      <c r="R21" s="76"/>
      <c r="S21" s="76" t="str">
        <f t="shared" si="3"/>
        <v>OK</v>
      </c>
      <c r="T21" s="76" t="str">
        <f t="shared" si="4"/>
        <v>OK</v>
      </c>
    </row>
    <row r="22" spans="2:20" s="1" customFormat="1" ht="15" customHeight="1" thickTop="1" thickBot="1" x14ac:dyDescent="0.2">
      <c r="B22" s="100"/>
      <c r="C22" s="83"/>
      <c r="D22" s="68" t="s">
        <v>28</v>
      </c>
      <c r="E22" s="6" t="s">
        <v>25</v>
      </c>
      <c r="F22" s="51">
        <f>SUM(F6:F21)</f>
        <v>1066.7</v>
      </c>
      <c r="G22" s="52">
        <f>SUM(G12,G17,G21)</f>
        <v>93.912000000000006</v>
      </c>
      <c r="H22" s="53">
        <f>SUM(H21,H17,H12)</f>
        <v>93912</v>
      </c>
      <c r="I22" s="7" t="s">
        <v>25</v>
      </c>
      <c r="J22" s="51">
        <f>SUM(J6:J21)</f>
        <v>2390</v>
      </c>
      <c r="K22" s="52">
        <f>SUM(K12,K17,K21)</f>
        <v>296.39999999999998</v>
      </c>
      <c r="L22" s="53">
        <f>SUM(L21,L17,L12)</f>
        <v>296400</v>
      </c>
      <c r="M22" s="91"/>
      <c r="N22" s="5"/>
      <c r="O22" s="69">
        <f>G22/F22</f>
        <v>8.8039748757851324E-2</v>
      </c>
      <c r="P22" s="70">
        <f>K22/J22</f>
        <v>0.12401673640167363</v>
      </c>
      <c r="Q22" s="76" t="str">
        <f t="shared" si="2"/>
        <v>OK</v>
      </c>
      <c r="R22" s="76" t="str">
        <f>IF(J22&gt;F22,"OK","アウト！")</f>
        <v>OK</v>
      </c>
      <c r="S22" s="76" t="str">
        <f t="shared" si="3"/>
        <v>OK</v>
      </c>
      <c r="T22" s="76" t="str">
        <f t="shared" si="4"/>
        <v>OK</v>
      </c>
    </row>
    <row r="23" spans="2:20" ht="12" customHeight="1" x14ac:dyDescent="0.15">
      <c r="Q23" s="74"/>
      <c r="R23" s="74"/>
      <c r="S23" s="74"/>
    </row>
  </sheetData>
  <mergeCells count="18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f70cbe51c6b52afab051290bee7b796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44e24404ef95efbf71af6d40ee7d6a4f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33a9a6-5cb3-478f-8f69-680d62d6fe03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9A71A70C-5292-49D9-A305-41B666D9CD07}"/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2020-08-19T03:57:08Z</dcterms:created>
  <dcterms:modified xsi:type="dcterms:W3CDTF">2026-03-06T04:49:20Z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