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xr:revisionPtr revIDLastSave="254" documentId="13_ncr:20001_{245C357E-7AEC-4675-A130-5D7255A9FA4F}" xr6:coauthVersionLast="47" xr6:coauthVersionMax="47" xr10:uidLastSave="{69844038-B26D-47AD-A4CE-8A654D926ABB}"/>
  <bookViews>
    <workbookView xWindow="-120" yWindow="-16320" windowWidth="29040" windowHeight="15840" tabRatio="877" firstSheet="1" activeTab="2" xr2:uid="{00000000-000D-0000-FFFF-FFFF00000000}"/>
  </bookViews>
  <sheets>
    <sheet name="５配分基準２" sheetId="51" state="hidden" r:id="rId1"/>
    <sheet name="掛かり増しチェック表" sheetId="69" r:id="rId2"/>
    <sheet name="(記載例)掛かり増しチェック表" sheetId="66" r:id="rId3"/>
    <sheet name="費用対効果（概算）" sheetId="58" state="hidden" r:id="rId4"/>
    <sheet name="（別表）還元率一覧表" sheetId="39" state="hidden" r:id="rId5"/>
    <sheet name="別紙様式１－１号" sheetId="35" state="hidden" r:id="rId6"/>
    <sheet name="別紙様式１－１号別添3" sheetId="34" state="hidden" r:id="rId7"/>
    <sheet name="別紙様式１－１号別添１" sheetId="36" state="hidden" r:id="rId8"/>
    <sheet name="費用対効果 (2)" sheetId="41" state="hidden" r:id="rId9"/>
  </sheets>
  <externalReferences>
    <externalReference r:id="rId10"/>
  </externalReferences>
  <definedNames>
    <definedName name="_xlnm.Print_Area" localSheetId="0">'５配分基準２'!$A$2:$AL$46</definedName>
    <definedName name="_xlnm.Print_Area" localSheetId="8">'費用対効果 (2)'!$A$1:$R$89</definedName>
    <definedName name="_xlnm.Print_Area" localSheetId="3">'費用対効果（概算）'!$A$1:$Q$45</definedName>
    <definedName name="_xlnm.Print_Area" localSheetId="5">'別紙様式１－１号'!$A$1:$AP$104</definedName>
    <definedName name="_xlnm.Print_Area" localSheetId="7">'別紙様式１－１号別添１'!$A$1:$AS$164</definedName>
    <definedName name="_xlnm.Print_Area" localSheetId="6">'別紙様式１－１号別添3'!$A$1:$AQ$76</definedName>
    <definedName name="管轄局" localSheetId="7">[1]Sheet1!$B$3:$B$11</definedName>
    <definedName name="管轄局">[1]Sheet1!$B$3:$B$11</definedName>
    <definedName name="政策目的" localSheetId="7">[1]Sheet1!$G$3:$G$5</definedName>
    <definedName name="政策目的">[1]Sheet1!$G$3:$G$5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69" l="1"/>
  <c r="F13" i="69"/>
  <c r="F8" i="66"/>
  <c r="F5" i="66"/>
  <c r="H5" i="66" s="1"/>
  <c r="F10" i="66"/>
  <c r="G10" i="66" s="1"/>
  <c r="G12" i="66" s="1"/>
  <c r="E12" i="66"/>
  <c r="F9" i="66"/>
  <c r="H9" i="66" s="1"/>
  <c r="F7" i="66"/>
  <c r="H7" i="66" s="1"/>
  <c r="F6" i="66"/>
  <c r="F12" i="66" l="1"/>
  <c r="H12" i="66" s="1"/>
  <c r="G13" i="69"/>
  <c r="H13" i="69" s="1"/>
  <c r="H10" i="66"/>
  <c r="L26" i="58" l="1"/>
  <c r="L19" i="58"/>
  <c r="O19" i="58" s="1"/>
  <c r="L21" i="58"/>
  <c r="L20" i="58"/>
  <c r="O20" i="58" s="1"/>
  <c r="L18" i="58"/>
  <c r="L17" i="58"/>
  <c r="L16" i="58"/>
  <c r="L15" i="58"/>
  <c r="O15" i="58" s="1"/>
  <c r="L14" i="58"/>
  <c r="L13" i="58"/>
  <c r="L12" i="58"/>
  <c r="L11" i="58"/>
  <c r="O11" i="58" s="1"/>
  <c r="L10" i="58"/>
  <c r="L9" i="58"/>
  <c r="L8" i="58"/>
  <c r="L7" i="58"/>
  <c r="O7" i="58" s="1"/>
  <c r="L6" i="58"/>
  <c r="L5" i="58"/>
  <c r="L4" i="58"/>
  <c r="O4" i="58" s="1"/>
  <c r="D21" i="58"/>
  <c r="D20" i="58"/>
  <c r="G20" i="58" s="1"/>
  <c r="D19" i="58"/>
  <c r="D18" i="58"/>
  <c r="G18" i="58" s="1"/>
  <c r="D17" i="58"/>
  <c r="G17" i="58" s="1"/>
  <c r="D16" i="58"/>
  <c r="G16" i="58" s="1"/>
  <c r="D15" i="58"/>
  <c r="D14" i="58"/>
  <c r="G14" i="58" s="1"/>
  <c r="D13" i="58"/>
  <c r="G13" i="58" s="1"/>
  <c r="D12" i="58"/>
  <c r="G12" i="58" s="1"/>
  <c r="D11" i="58"/>
  <c r="D10" i="58"/>
  <c r="G10" i="58" s="1"/>
  <c r="D9" i="58"/>
  <c r="G9" i="58" s="1"/>
  <c r="D8" i="58"/>
  <c r="G8" i="58" s="1"/>
  <c r="D7" i="58"/>
  <c r="D6" i="58"/>
  <c r="G6" i="58" s="1"/>
  <c r="D5" i="58"/>
  <c r="G5" i="58" s="1"/>
  <c r="D4" i="58"/>
  <c r="G4" i="58" s="1"/>
  <c r="D26" i="58"/>
  <c r="G26" i="58" s="1"/>
  <c r="O21" i="58"/>
  <c r="G21" i="58"/>
  <c r="G19" i="58"/>
  <c r="O18" i="58"/>
  <c r="O17" i="58"/>
  <c r="O16" i="58"/>
  <c r="G15" i="58"/>
  <c r="O14" i="58"/>
  <c r="O13" i="58"/>
  <c r="O12" i="58"/>
  <c r="G11" i="58"/>
  <c r="O10" i="58"/>
  <c r="O9" i="58"/>
  <c r="O8" i="58"/>
  <c r="G7" i="58"/>
  <c r="O6" i="58"/>
  <c r="O5" i="58"/>
  <c r="L43" i="58"/>
  <c r="O43" i="58" s="1"/>
  <c r="L42" i="58"/>
  <c r="O42" i="58" s="1"/>
  <c r="L40" i="58"/>
  <c r="O40" i="58" s="1"/>
  <c r="L39" i="58"/>
  <c r="O39" i="58" s="1"/>
  <c r="L38" i="58"/>
  <c r="O38" i="58" s="1"/>
  <c r="L37" i="58"/>
  <c r="O37" i="58" s="1"/>
  <c r="L36" i="58"/>
  <c r="O36" i="58" s="1"/>
  <c r="L35" i="58"/>
  <c r="O35" i="58" s="1"/>
  <c r="L34" i="58"/>
  <c r="O34" i="58" s="1"/>
  <c r="L33" i="58"/>
  <c r="O33" i="58" s="1"/>
  <c r="L32" i="58"/>
  <c r="O32" i="58" s="1"/>
  <c r="L31" i="58"/>
  <c r="O31" i="58" s="1"/>
  <c r="L30" i="58"/>
  <c r="O30" i="58" s="1"/>
  <c r="L29" i="58"/>
  <c r="O29" i="58" s="1"/>
  <c r="L28" i="58"/>
  <c r="L27" i="58"/>
  <c r="O27" i="58" s="1"/>
  <c r="O26" i="58"/>
  <c r="D43" i="58"/>
  <c r="D42" i="58"/>
  <c r="D40" i="58"/>
  <c r="D39" i="58"/>
  <c r="D38" i="58"/>
  <c r="G38" i="58" s="1"/>
  <c r="D37" i="58"/>
  <c r="G37" i="58" s="1"/>
  <c r="D36" i="58"/>
  <c r="D35" i="58"/>
  <c r="D34" i="58"/>
  <c r="D33" i="58"/>
  <c r="G33" i="58" s="1"/>
  <c r="D32" i="58"/>
  <c r="D31" i="58"/>
  <c r="G31" i="58" s="1"/>
  <c r="D30" i="58"/>
  <c r="D29" i="58"/>
  <c r="G29" i="58" s="1"/>
  <c r="D28" i="58"/>
  <c r="D27" i="58"/>
  <c r="G27" i="58" s="1"/>
  <c r="O28" i="58"/>
  <c r="G43" i="58"/>
  <c r="G34" i="58"/>
  <c r="G32" i="58"/>
  <c r="G30" i="58"/>
  <c r="G28" i="58"/>
  <c r="G42" i="58"/>
  <c r="G40" i="58"/>
  <c r="G39" i="58"/>
  <c r="G36" i="58"/>
  <c r="G35" i="58"/>
  <c r="AP12" i="36" l="1"/>
  <c r="U129" i="36"/>
  <c r="AN141" i="36" l="1"/>
  <c r="AN137" i="36"/>
  <c r="AP137" i="36"/>
  <c r="AP141" i="36"/>
  <c r="AN129" i="36"/>
  <c r="AN133" i="36"/>
  <c r="AP133" i="36"/>
  <c r="AP129" i="36"/>
  <c r="U141" i="36"/>
  <c r="U137" i="36"/>
  <c r="U133" i="36"/>
  <c r="BF177" i="36"/>
  <c r="BD177" i="36"/>
  <c r="BB177" i="36"/>
  <c r="AZ177" i="36"/>
  <c r="BG177" i="36" s="1"/>
  <c r="BF176" i="36"/>
  <c r="BD176" i="36"/>
  <c r="BB176" i="36"/>
  <c r="AZ176" i="36"/>
  <c r="BG176" i="36" s="1"/>
  <c r="BF175" i="36"/>
  <c r="BD175" i="36"/>
  <c r="BB175" i="36"/>
  <c r="AZ175" i="36"/>
  <c r="BG175" i="36" s="1"/>
  <c r="BF174" i="36"/>
  <c r="BD174" i="36"/>
  <c r="BB174" i="36"/>
  <c r="AZ174" i="36"/>
  <c r="BG174" i="36" s="1"/>
  <c r="BF173" i="36"/>
  <c r="BD173" i="36"/>
  <c r="BB173" i="36"/>
  <c r="AZ173" i="36"/>
  <c r="BF172" i="36"/>
  <c r="BD172" i="36"/>
  <c r="BB172" i="36"/>
  <c r="AZ172" i="36"/>
  <c r="BG172" i="36" s="1"/>
  <c r="BF171" i="36"/>
  <c r="BD171" i="36"/>
  <c r="BB171" i="36"/>
  <c r="AZ171" i="36"/>
  <c r="BG171" i="36" s="1"/>
  <c r="BF170" i="36"/>
  <c r="BD170" i="36"/>
  <c r="BB170" i="36"/>
  <c r="AZ170" i="36"/>
  <c r="BG170" i="36" s="1"/>
  <c r="BF169" i="36"/>
  <c r="BD169" i="36"/>
  <c r="BB169" i="36"/>
  <c r="AZ169" i="36"/>
  <c r="BG169" i="36" s="1"/>
  <c r="BF168" i="36"/>
  <c r="BD168" i="36"/>
  <c r="BB168" i="36"/>
  <c r="AZ168" i="36"/>
  <c r="BF167" i="36"/>
  <c r="BD167" i="36"/>
  <c r="BB167" i="36"/>
  <c r="AZ167" i="36"/>
  <c r="BF166" i="36"/>
  <c r="BD166" i="36"/>
  <c r="BB166" i="36"/>
  <c r="AZ166" i="36"/>
  <c r="BF165" i="36"/>
  <c r="BD165" i="36"/>
  <c r="BB165" i="36"/>
  <c r="AZ165" i="36"/>
  <c r="BF164" i="36"/>
  <c r="BD164" i="36"/>
  <c r="BB164" i="36"/>
  <c r="AZ164" i="36"/>
  <c r="BF163" i="36"/>
  <c r="BD163" i="36"/>
  <c r="BB163" i="36"/>
  <c r="AZ163" i="36"/>
  <c r="BF162" i="36"/>
  <c r="BD162" i="36"/>
  <c r="BB162" i="36"/>
  <c r="AZ162" i="36"/>
  <c r="BF161" i="36"/>
  <c r="BD161" i="36"/>
  <c r="BB161" i="36"/>
  <c r="AZ161" i="36"/>
  <c r="BF160" i="36"/>
  <c r="BD160" i="36"/>
  <c r="BB160" i="36"/>
  <c r="AZ160" i="36"/>
  <c r="BF159" i="36"/>
  <c r="BD159" i="36"/>
  <c r="BB159" i="36"/>
  <c r="AZ159" i="36"/>
  <c r="BF158" i="36"/>
  <c r="BD158" i="36"/>
  <c r="BB158" i="36"/>
  <c r="AZ158" i="36"/>
  <c r="BF157" i="36"/>
  <c r="BD157" i="36"/>
  <c r="BB157" i="36"/>
  <c r="AZ157" i="36"/>
  <c r="BF156" i="36"/>
  <c r="BD156" i="36"/>
  <c r="BB156" i="36"/>
  <c r="AZ156" i="36"/>
  <c r="BF155" i="36"/>
  <c r="BD155" i="36"/>
  <c r="BB155" i="36"/>
  <c r="AZ155" i="36"/>
  <c r="BF154" i="36"/>
  <c r="BD154" i="36"/>
  <c r="BB154" i="36"/>
  <c r="AZ154" i="36"/>
  <c r="BF153" i="36"/>
  <c r="BD153" i="36"/>
  <c r="BB153" i="36"/>
  <c r="AZ153" i="36"/>
  <c r="BF152" i="36"/>
  <c r="BD152" i="36"/>
  <c r="BB152" i="36"/>
  <c r="AZ152" i="36"/>
  <c r="BF151" i="36"/>
  <c r="BD151" i="36"/>
  <c r="BB151" i="36"/>
  <c r="AZ151" i="36"/>
  <c r="BF150" i="36"/>
  <c r="BD150" i="36"/>
  <c r="BB150" i="36"/>
  <c r="AZ150" i="36"/>
  <c r="BF149" i="36"/>
  <c r="BD149" i="36"/>
  <c r="BB149" i="36"/>
  <c r="AZ149" i="36"/>
  <c r="BF148" i="36"/>
  <c r="BD148" i="36"/>
  <c r="BB148" i="36"/>
  <c r="AZ148" i="36"/>
  <c r="BF147" i="36"/>
  <c r="BD147" i="36"/>
  <c r="BB147" i="36"/>
  <c r="AZ147" i="36"/>
  <c r="BF146" i="36"/>
  <c r="BD146" i="36"/>
  <c r="BB146" i="36"/>
  <c r="AZ146" i="36"/>
  <c r="BF145" i="36"/>
  <c r="BD145" i="36"/>
  <c r="BB145" i="36"/>
  <c r="AZ145" i="36"/>
  <c r="BF144" i="36"/>
  <c r="BD144" i="36"/>
  <c r="BB144" i="36"/>
  <c r="AZ144" i="36"/>
  <c r="BF143" i="36"/>
  <c r="BD143" i="36"/>
  <c r="BB143" i="36"/>
  <c r="AZ143" i="36"/>
  <c r="BF142" i="36"/>
  <c r="BD142" i="36"/>
  <c r="BB142" i="36"/>
  <c r="AZ142" i="36"/>
  <c r="BF141" i="36"/>
  <c r="BD141" i="36"/>
  <c r="BB141" i="36"/>
  <c r="AZ141" i="36"/>
  <c r="BF140" i="36"/>
  <c r="BD140" i="36"/>
  <c r="BB140" i="36"/>
  <c r="AZ140" i="36"/>
  <c r="BF139" i="36"/>
  <c r="BD139" i="36"/>
  <c r="BB139" i="36"/>
  <c r="AZ139" i="36"/>
  <c r="BF138" i="36"/>
  <c r="BD138" i="36"/>
  <c r="BB138" i="36"/>
  <c r="AZ138" i="36"/>
  <c r="BF137" i="36"/>
  <c r="BD137" i="36"/>
  <c r="BB137" i="36"/>
  <c r="AZ137" i="36"/>
  <c r="BF136" i="36"/>
  <c r="BD136" i="36"/>
  <c r="BB136" i="36"/>
  <c r="AZ136" i="36"/>
  <c r="BF135" i="36"/>
  <c r="BD135" i="36"/>
  <c r="BB135" i="36"/>
  <c r="AZ135" i="36"/>
  <c r="BF134" i="36"/>
  <c r="BD134" i="36"/>
  <c r="BB134" i="36"/>
  <c r="AZ134" i="36"/>
  <c r="BF133" i="36"/>
  <c r="BD133" i="36"/>
  <c r="BB133" i="36"/>
  <c r="AZ133" i="36"/>
  <c r="BF132" i="36"/>
  <c r="BD132" i="36"/>
  <c r="BB132" i="36"/>
  <c r="AZ132" i="36"/>
  <c r="BF131" i="36"/>
  <c r="BD131" i="36"/>
  <c r="BG131" i="36" l="1"/>
  <c r="BG132" i="36"/>
  <c r="BG133" i="36"/>
  <c r="BG134" i="36"/>
  <c r="BG135" i="36"/>
  <c r="BG136" i="36"/>
  <c r="BG137" i="36"/>
  <c r="BG138" i="36"/>
  <c r="BG139" i="36"/>
  <c r="BG140" i="36"/>
  <c r="BG141" i="36"/>
  <c r="BG142" i="36"/>
  <c r="BG143" i="36"/>
  <c r="BG144" i="36"/>
  <c r="BG145" i="36"/>
  <c r="BG146" i="36"/>
  <c r="BG147" i="36"/>
  <c r="BG148" i="36"/>
  <c r="BG149" i="36"/>
  <c r="BG150" i="36"/>
  <c r="BG151" i="36"/>
  <c r="BG152" i="36"/>
  <c r="BG153" i="36"/>
  <c r="BG154" i="36"/>
  <c r="BG155" i="36"/>
  <c r="BG156" i="36"/>
  <c r="BG157" i="36"/>
  <c r="BG158" i="36"/>
  <c r="BG159" i="36"/>
  <c r="BG160" i="36"/>
  <c r="BG161" i="36"/>
  <c r="BG162" i="36"/>
  <c r="BG163" i="36"/>
  <c r="BG164" i="36"/>
  <c r="BG165" i="36"/>
  <c r="BG166" i="36"/>
  <c r="BG167" i="36"/>
  <c r="BG168" i="36"/>
  <c r="BG173" i="36"/>
  <c r="AF113" i="36"/>
  <c r="AN146" i="36" l="1"/>
  <c r="AE160" i="36" s="1"/>
  <c r="AA111" i="36"/>
  <c r="AF98" i="36"/>
  <c r="AF92" i="36"/>
  <c r="AF82" i="36"/>
  <c r="AN82" i="36" s="1"/>
  <c r="AP59" i="36"/>
  <c r="AP58" i="36"/>
  <c r="AP57" i="36"/>
  <c r="AP55" i="36"/>
  <c r="AP54" i="36"/>
  <c r="AP53" i="36"/>
  <c r="AP51" i="36"/>
  <c r="AP50" i="36"/>
  <c r="AP49" i="36"/>
  <c r="AP47" i="36"/>
  <c r="AP46" i="36"/>
  <c r="AP45" i="36"/>
  <c r="AP44" i="36"/>
  <c r="AP43" i="36"/>
  <c r="AP39" i="36"/>
  <c r="AP38" i="36"/>
  <c r="AP37" i="36"/>
  <c r="AP36" i="36"/>
  <c r="AP35" i="36"/>
  <c r="AP32" i="36"/>
  <c r="AP31" i="36"/>
  <c r="AP30" i="36"/>
  <c r="AP29" i="36"/>
  <c r="AP28" i="36"/>
  <c r="AP27" i="36"/>
  <c r="AP20" i="36"/>
  <c r="AP19" i="36"/>
  <c r="AP18" i="36"/>
  <c r="AP17" i="36"/>
  <c r="AP15" i="36"/>
  <c r="AP14" i="36"/>
  <c r="AP13" i="36"/>
  <c r="R56" i="35"/>
  <c r="AG56" i="35" s="1"/>
  <c r="AF49" i="35"/>
  <c r="AB49" i="35"/>
  <c r="X49" i="35"/>
  <c r="T49" i="35"/>
  <c r="P49" i="35"/>
  <c r="L49" i="35"/>
  <c r="AF48" i="35"/>
  <c r="AB48" i="35"/>
  <c r="X48" i="35"/>
  <c r="T48" i="35"/>
  <c r="P48" i="35"/>
  <c r="L48" i="35"/>
  <c r="L46" i="35"/>
  <c r="H46" i="35" s="1"/>
  <c r="L44" i="35"/>
  <c r="H44" i="35" s="1"/>
  <c r="H43" i="35"/>
  <c r="H49" i="35" s="1"/>
  <c r="H42" i="35"/>
  <c r="H48" i="35" s="1"/>
  <c r="AP64" i="36" l="1"/>
  <c r="AO67" i="36" s="1"/>
  <c r="AE154" i="36" s="1"/>
  <c r="AN96" i="36"/>
  <c r="AN105" i="36" s="1"/>
  <c r="AN117" i="36" l="1"/>
  <c r="AE157" i="36" s="1"/>
  <c r="AE163" i="3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44" authorId="0" shapeId="0" xr:uid="{00000000-0006-0000-0E00-000001000000}">
      <text>
        <r>
          <rPr>
            <b/>
            <sz val="9"/>
            <color indexed="81"/>
            <rFont val="ＭＳ Ｐゴシック"/>
            <family val="3"/>
            <charset val="128"/>
          </rPr>
          <t>備考欄の保証希望融資額を入力すると、自動計算されます。</t>
        </r>
      </text>
    </comment>
    <comment ref="L46" authorId="0" shapeId="0" xr:uid="{00000000-0006-0000-0E00-000002000000}">
      <text>
        <r>
          <rPr>
            <b/>
            <sz val="9"/>
            <color indexed="81"/>
            <rFont val="ＭＳ Ｐゴシック"/>
            <family val="3"/>
            <charset val="128"/>
          </rPr>
          <t>備考欄の保証希望融資額を入力すると、自動計算されます。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D15" authorId="0" shapeId="0" xr:uid="{00000000-0006-0000-0F00-000001000000}">
      <text>
        <r>
          <rPr>
            <b/>
            <sz val="9"/>
            <color indexed="81"/>
            <rFont val="ＭＳ Ｐゴシック"/>
            <family val="3"/>
            <charset val="128"/>
          </rPr>
          <t>「作成」又は「見直し」を選択</t>
        </r>
      </text>
    </comment>
    <comment ref="AD17" authorId="0" shapeId="0" xr:uid="{00000000-0006-0000-0F00-000002000000}">
      <text>
        <r>
          <rPr>
            <b/>
            <sz val="9"/>
            <color indexed="81"/>
            <rFont val="ＭＳ Ｐゴシック"/>
            <family val="3"/>
            <charset val="128"/>
          </rPr>
          <t>「公表」又は「公表予定」を選択</t>
        </r>
      </text>
    </comment>
    <comment ref="AD31" authorId="0" shapeId="0" xr:uid="{00000000-0006-0000-0F00-000003000000}">
      <text>
        <r>
          <rPr>
            <b/>
            <sz val="9"/>
            <color indexed="81"/>
            <rFont val="ＭＳ Ｐゴシック"/>
            <family val="3"/>
            <charset val="128"/>
          </rPr>
          <t>「作成」又は「見直し」を選択</t>
        </r>
      </text>
    </comment>
    <comment ref="AD33" authorId="0" shapeId="0" xr:uid="{00000000-0006-0000-0F00-000004000000}">
      <text>
        <r>
          <rPr>
            <b/>
            <sz val="9"/>
            <color indexed="81"/>
            <rFont val="ＭＳ Ｐゴシック"/>
            <family val="3"/>
            <charset val="128"/>
          </rPr>
          <t>「公表」又は「公表予定」を選択</t>
        </r>
      </text>
    </comment>
    <comment ref="AD47" authorId="0" shapeId="0" xr:uid="{00000000-0006-0000-0F00-000005000000}">
      <text>
        <r>
          <rPr>
            <b/>
            <sz val="9"/>
            <color indexed="81"/>
            <rFont val="ＭＳ Ｐゴシック"/>
            <family val="3"/>
            <charset val="128"/>
          </rPr>
          <t>「作成」又は「見直し」を選択</t>
        </r>
      </text>
    </comment>
    <comment ref="AD49" authorId="0" shapeId="0" xr:uid="{00000000-0006-0000-0F00-000006000000}">
      <text>
        <r>
          <rPr>
            <b/>
            <sz val="9"/>
            <color indexed="81"/>
            <rFont val="ＭＳ Ｐゴシック"/>
            <family val="3"/>
            <charset val="128"/>
          </rPr>
          <t>「公表」又は「公表予定」を選択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25" authorId="0" shapeId="0" xr:uid="{00000000-0006-0000-1000-000001000000}">
      <text>
        <r>
          <rPr>
            <sz val="9"/>
            <color indexed="81"/>
            <rFont val="ＭＳ Ｐゴシック"/>
            <family val="3"/>
            <charset val="128"/>
          </rPr>
          <t>様式の枠外、125ＡＸ欄を入力して下さい。</t>
        </r>
      </text>
    </comment>
    <comment ref="AX125" authorId="0" shapeId="0" xr:uid="{00000000-0006-0000-1000-000002000000}">
      <text>
        <r>
          <rPr>
            <sz val="9"/>
            <color indexed="81"/>
            <rFont val="ＭＳ Ｐゴシック"/>
            <family val="3"/>
            <charset val="128"/>
          </rPr>
          <t>都道府県名を選択するとポイント等が入力されます。</t>
        </r>
      </text>
    </comment>
  </commentList>
</comments>
</file>

<file path=xl/sharedStrings.xml><?xml version="1.0" encoding="utf-8"?>
<sst xmlns="http://schemas.openxmlformats.org/spreadsheetml/2006/main" count="775" uniqueCount="483">
  <si>
    <t>改　　　　　　　　正　　　　　　　　後</t>
    <rPh sb="0" eb="1">
      <t>アラタ</t>
    </rPh>
    <rPh sb="9" eb="10">
      <t>セイ</t>
    </rPh>
    <rPh sb="18" eb="19">
      <t>ゴ</t>
    </rPh>
    <phoneticPr fontId="8"/>
  </si>
  <si>
    <t>５　配分基準</t>
    <rPh sb="2" eb="4">
      <t>ハイブン</t>
    </rPh>
    <rPh sb="4" eb="6">
      <t>キジュン</t>
    </rPh>
    <phoneticPr fontId="34"/>
  </si>
  <si>
    <t>Ⅱ　配分基準表該当項目</t>
    <rPh sb="2" eb="4">
      <t>ハイブン</t>
    </rPh>
    <rPh sb="4" eb="6">
      <t>キジュン</t>
    </rPh>
    <rPh sb="6" eb="7">
      <t>ヒョウ</t>
    </rPh>
    <rPh sb="7" eb="9">
      <t>ガイトウ</t>
    </rPh>
    <rPh sb="9" eb="11">
      <t>コウモク</t>
    </rPh>
    <phoneticPr fontId="8"/>
  </si>
  <si>
    <t>　（１）助成対象者の配分基準</t>
    <rPh sb="4" eb="6">
      <t>ジョセイ</t>
    </rPh>
    <rPh sb="6" eb="9">
      <t>タイショウシャ</t>
    </rPh>
    <rPh sb="10" eb="12">
      <t>ハイブン</t>
    </rPh>
    <rPh sb="12" eb="14">
      <t>キジュン</t>
    </rPh>
    <phoneticPr fontId="8"/>
  </si>
  <si>
    <t>①　すでに輸出実績がある場合、直近年の輸出額</t>
    <rPh sb="5" eb="7">
      <t>ユシュツ</t>
    </rPh>
    <rPh sb="7" eb="9">
      <t>ジッセキ</t>
    </rPh>
    <rPh sb="12" eb="14">
      <t>バアイ</t>
    </rPh>
    <rPh sb="15" eb="17">
      <t>チョッキン</t>
    </rPh>
    <rPh sb="17" eb="18">
      <t>トシ</t>
    </rPh>
    <rPh sb="19" eb="21">
      <t>ユシュツ</t>
    </rPh>
    <rPh sb="21" eb="22">
      <t>ガク</t>
    </rPh>
    <phoneticPr fontId="8"/>
  </si>
  <si>
    <t>□</t>
  </si>
  <si>
    <t>１億円以上</t>
    <phoneticPr fontId="8"/>
  </si>
  <si>
    <t>５千万円以上１億円未満</t>
    <rPh sb="1" eb="6">
      <t>センマンエンイジョウ</t>
    </rPh>
    <rPh sb="7" eb="9">
      <t>オクエン</t>
    </rPh>
    <rPh sb="9" eb="11">
      <t>ミマン</t>
    </rPh>
    <phoneticPr fontId="8"/>
  </si>
  <si>
    <t>５千万円未満</t>
    <rPh sb="1" eb="4">
      <t>センマンエン</t>
    </rPh>
    <rPh sb="4" eb="6">
      <t>ミマン</t>
    </rPh>
    <phoneticPr fontId="8"/>
  </si>
  <si>
    <t>③　次の（１）または（２）でポイントの高い方を選択できるものとする。</t>
    <phoneticPr fontId="8"/>
  </si>
  <si>
    <t>　（１）事業実施計画の最終年度での目標輸出額の増加割合</t>
    <phoneticPr fontId="8"/>
  </si>
  <si>
    <t>50％以上増</t>
    <rPh sb="3" eb="5">
      <t>イジョウ</t>
    </rPh>
    <rPh sb="5" eb="6">
      <t>ゾウ</t>
    </rPh>
    <phoneticPr fontId="8"/>
  </si>
  <si>
    <t>40％以上
50％未満増</t>
    <rPh sb="3" eb="5">
      <t>イジョウ</t>
    </rPh>
    <rPh sb="9" eb="11">
      <t>ミマン</t>
    </rPh>
    <rPh sb="11" eb="12">
      <t>ゾウ</t>
    </rPh>
    <phoneticPr fontId="8"/>
  </si>
  <si>
    <t>30％未満
40％未満増</t>
    <rPh sb="3" eb="5">
      <t>ミマン</t>
    </rPh>
    <rPh sb="9" eb="11">
      <t>ミマン</t>
    </rPh>
    <rPh sb="11" eb="12">
      <t>ゾウ</t>
    </rPh>
    <phoneticPr fontId="8"/>
  </si>
  <si>
    <t>20％以上
30％未満増</t>
    <rPh sb="3" eb="5">
      <t>イジョウ</t>
    </rPh>
    <rPh sb="9" eb="11">
      <t>ミマン</t>
    </rPh>
    <rPh sb="11" eb="12">
      <t>ゾウ</t>
    </rPh>
    <phoneticPr fontId="8"/>
  </si>
  <si>
    <t>20％未満増</t>
    <rPh sb="3" eb="5">
      <t>ミマン</t>
    </rPh>
    <rPh sb="5" eb="6">
      <t>ゾウ</t>
    </rPh>
    <phoneticPr fontId="8"/>
  </si>
  <si>
    <t>　（２）事業実施計画の最終年度での目標輸出額の増加額</t>
    <rPh sb="4" eb="6">
      <t>ジギョウ</t>
    </rPh>
    <rPh sb="6" eb="8">
      <t>ジッシ</t>
    </rPh>
    <rPh sb="8" eb="10">
      <t>ケイカク</t>
    </rPh>
    <rPh sb="11" eb="13">
      <t>サイシュウ</t>
    </rPh>
    <rPh sb="13" eb="15">
      <t>ネンド</t>
    </rPh>
    <rPh sb="17" eb="19">
      <t>モクヒョウ</t>
    </rPh>
    <rPh sb="19" eb="21">
      <t>ユシュツ</t>
    </rPh>
    <rPh sb="21" eb="22">
      <t>ガク</t>
    </rPh>
    <rPh sb="23" eb="25">
      <t>ゾウカ</t>
    </rPh>
    <rPh sb="25" eb="26">
      <t>ガク</t>
    </rPh>
    <phoneticPr fontId="8"/>
  </si>
  <si>
    <t>２億円以上増</t>
    <phoneticPr fontId="8"/>
  </si>
  <si>
    <t>１億円以上
２億円未満増</t>
    <phoneticPr fontId="8"/>
  </si>
  <si>
    <t>５千万円以上
１億円未満増</t>
    <rPh sb="1" eb="6">
      <t>センマンエンイジョウ</t>
    </rPh>
    <rPh sb="8" eb="10">
      <t>オクエン</t>
    </rPh>
    <rPh sb="10" eb="12">
      <t>ミマン</t>
    </rPh>
    <rPh sb="12" eb="13">
      <t>ゾウ</t>
    </rPh>
    <phoneticPr fontId="8"/>
  </si>
  <si>
    <t>１千万円以上
５千万円未満増</t>
    <rPh sb="1" eb="6">
      <t>センマンエンイジョウ</t>
    </rPh>
    <rPh sb="8" eb="11">
      <t>センマンエン</t>
    </rPh>
    <rPh sb="11" eb="13">
      <t>ミマン</t>
    </rPh>
    <rPh sb="13" eb="14">
      <t>ゾウ</t>
    </rPh>
    <phoneticPr fontId="8"/>
  </si>
  <si>
    <t>１千万円未満増</t>
    <rPh sb="1" eb="4">
      <t>センマンエン</t>
    </rPh>
    <rPh sb="4" eb="6">
      <t>ミマン</t>
    </rPh>
    <rPh sb="6" eb="7">
      <t>ゾウ</t>
    </rPh>
    <phoneticPr fontId="8"/>
  </si>
  <si>
    <t>④　農林水産物及び食品の輸出の促進に関する法律（令和○年法律第○号）第34条に規定する輸出事業計画の認定
　　又は、ＧＦＰグローバル産地計画の承認規程（平成31年２月１日付け30食産第4260号）の承認を採択決定までに受けている。</t>
    <phoneticPr fontId="8"/>
  </si>
  <si>
    <t>農林水産物及び食品の輸出の促進に関する法律
の第34条に規定する輸出事業計画の認定</t>
    <phoneticPr fontId="8"/>
  </si>
  <si>
    <t>ＧＦＰグローバル産地計画の
承認規程の承認</t>
    <rPh sb="8" eb="10">
      <t>サンチ</t>
    </rPh>
    <rPh sb="10" eb="12">
      <t>ケイカク</t>
    </rPh>
    <rPh sb="14" eb="16">
      <t>ショウニン</t>
    </rPh>
    <rPh sb="16" eb="18">
      <t>キテイ</t>
    </rPh>
    <rPh sb="19" eb="21">
      <t>ショウニン</t>
    </rPh>
    <phoneticPr fontId="8"/>
  </si>
  <si>
    <t>認定を受けていない</t>
    <rPh sb="0" eb="2">
      <t>ニンテイ</t>
    </rPh>
    <rPh sb="3" eb="4">
      <t>ウ</t>
    </rPh>
    <phoneticPr fontId="8"/>
  </si>
  <si>
    <t>⑤　事業実施主体の財務状況は安定しているか。</t>
    <rPh sb="2" eb="4">
      <t>ジギョウ</t>
    </rPh>
    <rPh sb="4" eb="6">
      <t>ジッシ</t>
    </rPh>
    <rPh sb="6" eb="8">
      <t>シュタイ</t>
    </rPh>
    <rPh sb="9" eb="11">
      <t>ザイム</t>
    </rPh>
    <rPh sb="11" eb="13">
      <t>ジョウキョウ</t>
    </rPh>
    <rPh sb="14" eb="16">
      <t>アンテイ</t>
    </rPh>
    <phoneticPr fontId="8"/>
  </si>
  <si>
    <t>直近３年の経常損益が３年連続黒字であり、かつ、直近の決算において累積損失がない。</t>
    <phoneticPr fontId="8"/>
  </si>
  <si>
    <t>直近３年の経常損益のうち１年以上黒字であり、かつ、直近の決算において債務超過となっていない。（アは除く）</t>
    <phoneticPr fontId="8"/>
  </si>
  <si>
    <t>直近３年の経常損益が３年連続赤字である。又は、直近の決算において債務超過となっている。</t>
    <phoneticPr fontId="8"/>
  </si>
  <si>
    <t>該当なし</t>
    <rPh sb="0" eb="2">
      <t>ガイトウ</t>
    </rPh>
    <phoneticPr fontId="8"/>
  </si>
  <si>
    <t>⑥　次の（１）から（３）で該当するものを選択。</t>
    <rPh sb="13" eb="15">
      <t>ガイトウ</t>
    </rPh>
    <phoneticPr fontId="8"/>
  </si>
  <si>
    <t>政府機関が定める輸入条件（輸出先国の政府機関が当該輸出先国に輸入される農林水産物又は食品について定める食品衛生、動植物又は畜産物の検疫その他の事項についての条件をいう。）に対応するために必要な認証</t>
    <phoneticPr fontId="8"/>
  </si>
  <si>
    <t>輸出に対応するために必要な認証
（ISO22000、GFSI承認規格（FSSC22000、SQF、JFS-C等）、
ハラール）</t>
    <phoneticPr fontId="8"/>
  </si>
  <si>
    <t>輸出に対応するために必要な認証
（JFS-B、有機JAS等）</t>
    <phoneticPr fontId="8"/>
  </si>
  <si>
    <t>輸出に関係のない認証
（JFS-A、自治体HACCP等）</t>
    <rPh sb="0" eb="2">
      <t>ユシュツ</t>
    </rPh>
    <rPh sb="3" eb="5">
      <t>カンケイ</t>
    </rPh>
    <rPh sb="8" eb="10">
      <t>ニンショウ</t>
    </rPh>
    <rPh sb="18" eb="21">
      <t>ジチタイ</t>
    </rPh>
    <rPh sb="26" eb="27">
      <t>トウ</t>
    </rPh>
    <phoneticPr fontId="8"/>
  </si>
  <si>
    <t>⑦　⑥でポイントを選択した場合、専門家等を活用するなどして施設認定の取得に向けた調査・検討を十分に行った取組となっている。</t>
    <phoneticPr fontId="8"/>
  </si>
  <si>
    <t>５カ国以上</t>
    <phoneticPr fontId="8"/>
  </si>
  <si>
    <t>３カ国以上５カ国未満</t>
    <rPh sb="2" eb="5">
      <t>コクイジョウ</t>
    </rPh>
    <rPh sb="7" eb="8">
      <t>コク</t>
    </rPh>
    <rPh sb="8" eb="10">
      <t>ミマン</t>
    </rPh>
    <phoneticPr fontId="8"/>
  </si>
  <si>
    <t>３カ国未満</t>
    <rPh sb="2" eb="3">
      <t>コク</t>
    </rPh>
    <rPh sb="3" eb="5">
      <t>ミマン</t>
    </rPh>
    <phoneticPr fontId="8"/>
  </si>
  <si>
    <t>⑧　事業実施計画の最終年度における国産原料の使用額目標が、現在の120%以上となっている。</t>
    <rPh sb="2" eb="4">
      <t>ジギョウ</t>
    </rPh>
    <rPh sb="4" eb="6">
      <t>ジッシ</t>
    </rPh>
    <rPh sb="6" eb="8">
      <t>ケイカク</t>
    </rPh>
    <rPh sb="9" eb="11">
      <t>サイシュウ</t>
    </rPh>
    <rPh sb="11" eb="13">
      <t>ネンド</t>
    </rPh>
    <rPh sb="17" eb="19">
      <t>コクサン</t>
    </rPh>
    <rPh sb="19" eb="21">
      <t>ゲンリョウ</t>
    </rPh>
    <rPh sb="22" eb="24">
      <t>シヨウ</t>
    </rPh>
    <rPh sb="24" eb="25">
      <t>ガク</t>
    </rPh>
    <rPh sb="25" eb="27">
      <t>モクヒョウ</t>
    </rPh>
    <rPh sb="29" eb="31">
      <t>ゲンザイ</t>
    </rPh>
    <rPh sb="36" eb="38">
      <t>イジョウ</t>
    </rPh>
    <phoneticPr fontId="8"/>
  </si>
  <si>
    <t>なっている。</t>
    <phoneticPr fontId="8"/>
  </si>
  <si>
    <t>なっていない</t>
    <phoneticPr fontId="8"/>
  </si>
  <si>
    <t>(注）</t>
    <rPh sb="1" eb="2">
      <t>チュウ</t>
    </rPh>
    <phoneticPr fontId="8"/>
  </si>
  <si>
    <t>当該項目については、実施要綱別表２の配分基準表に基づき、記載すること。</t>
    <rPh sb="10" eb="12">
      <t>ジッシ</t>
    </rPh>
    <rPh sb="12" eb="14">
      <t>ヨウコウ</t>
    </rPh>
    <rPh sb="14" eb="16">
      <t>ベッピョウ</t>
    </rPh>
    <rPh sb="18" eb="20">
      <t>ハイブン</t>
    </rPh>
    <rPh sb="20" eb="22">
      <t>キジュン</t>
    </rPh>
    <rPh sb="22" eb="23">
      <t>ヒョウ</t>
    </rPh>
    <rPh sb="24" eb="25">
      <t>モト</t>
    </rPh>
    <phoneticPr fontId="8"/>
  </si>
  <si>
    <t>（都道府県名＋事業者名）</t>
    <phoneticPr fontId="52"/>
  </si>
  <si>
    <t xml:space="preserve">（１）
</t>
    <phoneticPr fontId="52"/>
  </si>
  <si>
    <t xml:space="preserve">（２）
</t>
    <phoneticPr fontId="52"/>
  </si>
  <si>
    <r>
      <t xml:space="preserve">（３）
</t>
    </r>
    <r>
      <rPr>
        <b/>
        <sz val="11"/>
        <color rgb="FF000000"/>
        <rFont val="ＭＳ 明朝"/>
        <family val="1"/>
        <charset val="128"/>
      </rPr>
      <t/>
    </r>
  </si>
  <si>
    <t>(２）－（３)</t>
    <phoneticPr fontId="52"/>
  </si>
  <si>
    <t>参考資料</t>
    <rPh sb="0" eb="2">
      <t>サンコウ</t>
    </rPh>
    <rPh sb="2" eb="4">
      <t>シリョウ</t>
    </rPh>
    <phoneticPr fontId="52"/>
  </si>
  <si>
    <r>
      <rPr>
        <b/>
        <sz val="11"/>
        <color rgb="FFFF0000"/>
        <rFont val="ＭＳ 明朝"/>
        <family val="1"/>
        <charset val="128"/>
      </rPr>
      <t xml:space="preserve">
</t>
    </r>
    <r>
      <rPr>
        <sz val="11"/>
        <color rgb="FF000000"/>
        <rFont val="ＭＳ 明朝"/>
        <family val="1"/>
        <charset val="128"/>
      </rPr>
      <t>交付対象外経費を含めた施設等整備に要する経費</t>
    </r>
    <rPh sb="4" eb="6">
      <t>コウフ</t>
    </rPh>
    <rPh sb="6" eb="8">
      <t>タイショウ</t>
    </rPh>
    <rPh sb="8" eb="9">
      <t>ガイ</t>
    </rPh>
    <rPh sb="9" eb="11">
      <t>ケイヒ</t>
    </rPh>
    <rPh sb="15" eb="18">
      <t>シセツナド</t>
    </rPh>
    <rPh sb="18" eb="20">
      <t>セイビ</t>
    </rPh>
    <rPh sb="21" eb="22">
      <t>ヨウケイヒ</t>
    </rPh>
    <phoneticPr fontId="52"/>
  </si>
  <si>
    <r>
      <rPr>
        <b/>
        <sz val="11"/>
        <color rgb="FFFF0000"/>
        <rFont val="ＭＳ 明朝"/>
        <family val="1"/>
        <charset val="128"/>
      </rPr>
      <t xml:space="preserve">
</t>
    </r>
    <r>
      <rPr>
        <sz val="11"/>
        <color rgb="FF000000"/>
        <rFont val="ＭＳ 明朝"/>
        <family val="1"/>
        <charset val="128"/>
      </rPr>
      <t xml:space="preserve">（１）のうちHACCP対応設備等部分の経費
</t>
    </r>
    <rPh sb="12" eb="14">
      <t>タイオウ</t>
    </rPh>
    <rPh sb="14" eb="16">
      <t>セツビ</t>
    </rPh>
    <rPh sb="16" eb="17">
      <t>トウ</t>
    </rPh>
    <rPh sb="17" eb="19">
      <t>ブブン</t>
    </rPh>
    <rPh sb="20" eb="22">
      <t>ケイヒ</t>
    </rPh>
    <phoneticPr fontId="52"/>
  </si>
  <si>
    <r>
      <rPr>
        <sz val="11"/>
        <color theme="1"/>
        <rFont val="ＭＳ Ｐゴシック"/>
        <family val="3"/>
        <charset val="128"/>
      </rPr>
      <t xml:space="preserve">
（２）のうち構造耐力上主要な部分(壁と床版は除く)の経費　　　　　　　　　　　　</t>
    </r>
    <r>
      <rPr>
        <sz val="11"/>
        <color theme="1"/>
        <rFont val="ＭＳ 明朝"/>
        <family val="1"/>
        <charset val="128"/>
      </rPr>
      <t>（旧：HACCP非対応経費）</t>
    </r>
    <rPh sb="27" eb="29">
      <t>ケイヒ</t>
    </rPh>
    <rPh sb="42" eb="43">
      <t>キュウ</t>
    </rPh>
    <rPh sb="49" eb="52">
      <t>ヒタイオウ</t>
    </rPh>
    <rPh sb="52" eb="54">
      <t>ケイヒ</t>
    </rPh>
    <phoneticPr fontId="34"/>
  </si>
  <si>
    <t xml:space="preserve">
交付対象事業費
(掛かり増し経費)</t>
    <rPh sb="1" eb="3">
      <t>コウフ</t>
    </rPh>
    <rPh sb="3" eb="5">
      <t>タイショウ</t>
    </rPh>
    <rPh sb="5" eb="8">
      <t>ジギョウヒ</t>
    </rPh>
    <rPh sb="10" eb="11">
      <t>カ</t>
    </rPh>
    <rPh sb="13" eb="14">
      <t>マ</t>
    </rPh>
    <rPh sb="15" eb="17">
      <t>ケイヒ</t>
    </rPh>
    <phoneticPr fontId="52"/>
  </si>
  <si>
    <t>（施設の種類等）</t>
    <phoneticPr fontId="8"/>
  </si>
  <si>
    <t>（工事の種類等）</t>
    <phoneticPr fontId="8"/>
  </si>
  <si>
    <t>合計</t>
    <rPh sb="0" eb="2">
      <t>ゴウケイ</t>
    </rPh>
    <phoneticPr fontId="52"/>
  </si>
  <si>
    <t>備考：</t>
    <rPh sb="0" eb="2">
      <t>ビコウ</t>
    </rPh>
    <phoneticPr fontId="52"/>
  </si>
  <si>
    <t>新設・増築の場合【掛かり増しチェック表記載例】</t>
    <rPh sb="0" eb="2">
      <t>シンセツ</t>
    </rPh>
    <rPh sb="3" eb="5">
      <t>ゾウチク</t>
    </rPh>
    <rPh sb="6" eb="8">
      <t>バアイ</t>
    </rPh>
    <rPh sb="9" eb="10">
      <t>カ</t>
    </rPh>
    <rPh sb="12" eb="13">
      <t>マ</t>
    </rPh>
    <rPh sb="18" eb="19">
      <t>ヒョウ</t>
    </rPh>
    <rPh sb="19" eb="22">
      <t>キサイレイ</t>
    </rPh>
    <phoneticPr fontId="52"/>
  </si>
  <si>
    <t>○○県　（株）○○</t>
    <rPh sb="2" eb="3">
      <t>ケン</t>
    </rPh>
    <rPh sb="4" eb="7">
      <t>カブ</t>
    </rPh>
    <phoneticPr fontId="52"/>
  </si>
  <si>
    <r>
      <rPr>
        <b/>
        <sz val="11"/>
        <color rgb="FFFF0000"/>
        <rFont val="ＭＳ 明朝"/>
        <family val="1"/>
        <charset val="128"/>
      </rPr>
      <t xml:space="preserve">（２）
</t>
    </r>
    <r>
      <rPr>
        <b/>
        <sz val="11"/>
        <color rgb="FF000000"/>
        <rFont val="ＭＳ 明朝"/>
        <family val="1"/>
        <charset val="128"/>
      </rPr>
      <t xml:space="preserve">
</t>
    </r>
    <phoneticPr fontId="52"/>
  </si>
  <si>
    <r>
      <rPr>
        <b/>
        <sz val="11"/>
        <color rgb="FFFF0000"/>
        <rFont val="ＭＳ 明朝"/>
        <family val="1"/>
        <charset val="128"/>
      </rPr>
      <t xml:space="preserve">（３）
</t>
    </r>
    <r>
      <rPr>
        <b/>
        <sz val="11"/>
        <color rgb="FF000000"/>
        <rFont val="ＭＳ 明朝"/>
        <family val="1"/>
        <charset val="128"/>
      </rPr>
      <t/>
    </r>
  </si>
  <si>
    <t>施設</t>
    <rPh sb="0" eb="2">
      <t>シセツ</t>
    </rPh>
    <phoneticPr fontId="8"/>
  </si>
  <si>
    <r>
      <rPr>
        <b/>
        <sz val="11"/>
        <color rgb="FFFF0000"/>
        <rFont val="ＭＳ 明朝"/>
        <family val="1"/>
        <charset val="128"/>
      </rPr>
      <t>（※1）</t>
    </r>
    <r>
      <rPr>
        <sz val="11"/>
        <color rgb="FF000000"/>
        <rFont val="ＭＳ 明朝"/>
        <family val="1"/>
        <charset val="128"/>
      </rPr>
      <t>工事の種類等</t>
    </r>
    <rPh sb="8" eb="10">
      <t>コウジシュルイトウ</t>
    </rPh>
    <phoneticPr fontId="8"/>
  </si>
  <si>
    <t>水産加工施設</t>
    <rPh sb="0" eb="2">
      <t>スイサン</t>
    </rPh>
    <rPh sb="2" eb="4">
      <t>カコウ</t>
    </rPh>
    <rPh sb="4" eb="6">
      <t>シセツ</t>
    </rPh>
    <phoneticPr fontId="52"/>
  </si>
  <si>
    <t>建築工事</t>
    <rPh sb="0" eb="2">
      <t>ケンチク</t>
    </rPh>
    <rPh sb="2" eb="4">
      <t>コウジ</t>
    </rPh>
    <phoneticPr fontId="52"/>
  </si>
  <si>
    <t>見積書</t>
    <rPh sb="0" eb="3">
      <t>ミツモリショ</t>
    </rPh>
    <phoneticPr fontId="52"/>
  </si>
  <si>
    <t>電気設備工事</t>
    <rPh sb="0" eb="2">
      <t>デンキ</t>
    </rPh>
    <rPh sb="2" eb="4">
      <t>セツビ</t>
    </rPh>
    <rPh sb="4" eb="6">
      <t>コウジ</t>
    </rPh>
    <phoneticPr fontId="52"/>
  </si>
  <si>
    <r>
      <rPr>
        <b/>
        <sz val="11"/>
        <color rgb="FFFF0000"/>
        <rFont val="ＭＳ 明朝"/>
        <family val="1"/>
        <charset val="128"/>
      </rPr>
      <t>（※2）</t>
    </r>
    <r>
      <rPr>
        <sz val="11"/>
        <color rgb="FF000000"/>
        <rFont val="ＭＳ 明朝"/>
        <family val="1"/>
        <charset val="128"/>
      </rPr>
      <t>0</t>
    </r>
    <phoneticPr fontId="8"/>
  </si>
  <si>
    <t>機械設備工事</t>
    <rPh sb="0" eb="2">
      <t>キカイ</t>
    </rPh>
    <rPh sb="2" eb="4">
      <t>セツビ</t>
    </rPh>
    <rPh sb="4" eb="6">
      <t>コウジ</t>
    </rPh>
    <phoneticPr fontId="52"/>
  </si>
  <si>
    <t>空調設備工事</t>
    <rPh sb="0" eb="2">
      <t>クウチョウ</t>
    </rPh>
    <rPh sb="2" eb="4">
      <t>セツビ</t>
    </rPh>
    <rPh sb="4" eb="6">
      <t>コウジ</t>
    </rPh>
    <phoneticPr fontId="52"/>
  </si>
  <si>
    <t>給排水設備工事</t>
    <rPh sb="0" eb="3">
      <t>キュウハイスイ</t>
    </rPh>
    <rPh sb="3" eb="5">
      <t>セツビ</t>
    </rPh>
    <rPh sb="5" eb="7">
      <t>コウジ</t>
    </rPh>
    <phoneticPr fontId="52"/>
  </si>
  <si>
    <t>共通費</t>
    <rPh sb="0" eb="2">
      <t>キョウツウ</t>
    </rPh>
    <rPh sb="2" eb="3">
      <t>ヒ</t>
    </rPh>
    <phoneticPr fontId="52"/>
  </si>
  <si>
    <t>既存施設撤去費</t>
    <rPh sb="0" eb="4">
      <t>キゾンシセツ</t>
    </rPh>
    <rPh sb="4" eb="7">
      <t>テッキョヒ</t>
    </rPh>
    <phoneticPr fontId="8"/>
  </si>
  <si>
    <r>
      <rPr>
        <b/>
        <sz val="11"/>
        <color rgb="FFFF0000"/>
        <rFont val="ＭＳ 明朝"/>
        <family val="1"/>
        <charset val="128"/>
      </rPr>
      <t>（※3）</t>
    </r>
    <r>
      <rPr>
        <sz val="11"/>
        <color theme="1"/>
        <rFont val="ＭＳ 明朝"/>
        <family val="1"/>
        <charset val="128"/>
      </rPr>
      <t>0</t>
    </r>
    <r>
      <rPr>
        <b/>
        <sz val="11"/>
        <color rgb="FFFF0000"/>
        <rFont val="ＭＳ 明朝"/>
        <family val="1"/>
        <charset val="128"/>
      </rPr>
      <t xml:space="preserve"> </t>
    </r>
    <phoneticPr fontId="8"/>
  </si>
  <si>
    <r>
      <t xml:space="preserve">（上記の記載例のように表を埋められない場合等はここに要説明）
</t>
    </r>
    <r>
      <rPr>
        <b/>
        <sz val="11"/>
        <color rgb="FFFF0000"/>
        <rFont val="游ゴシック"/>
        <family val="3"/>
        <charset val="128"/>
      </rPr>
      <t>・共通費の（３）の金額は、掛かり増し経費の直接工事費（建築工事～給排水設備工事）の率((3)/(2)＝34％)を用いて算出した。
・建築工事の（２）（３）については、建物全体の体積から事務室、休憩室等を除いた加工施設の体積率を乗じて算出した。
・電気、機械、空調、給排水の（２）については、上記の体積率を乗じて算出した。</t>
    </r>
    <rPh sb="1" eb="3">
      <t>ジョウキ</t>
    </rPh>
    <rPh sb="4" eb="7">
      <t>キサイレイ</t>
    </rPh>
    <rPh sb="11" eb="12">
      <t>ヒョウ</t>
    </rPh>
    <rPh sb="13" eb="14">
      <t>ウ</t>
    </rPh>
    <rPh sb="19" eb="21">
      <t>バアイ</t>
    </rPh>
    <rPh sb="21" eb="22">
      <t>トウ</t>
    </rPh>
    <rPh sb="26" eb="27">
      <t>ヨウ</t>
    </rPh>
    <rPh sb="27" eb="29">
      <t>セツメイ</t>
    </rPh>
    <rPh sb="32" eb="35">
      <t>キョウツウヒ</t>
    </rPh>
    <rPh sb="40" eb="42">
      <t>キンガク</t>
    </rPh>
    <rPh sb="58" eb="60">
      <t>ケンチク</t>
    </rPh>
    <rPh sb="60" eb="62">
      <t>コウジ</t>
    </rPh>
    <rPh sb="63" eb="66">
      <t>キュウハイスイ</t>
    </rPh>
    <rPh sb="66" eb="68">
      <t>セツビ</t>
    </rPh>
    <rPh sb="68" eb="70">
      <t>コウジ</t>
    </rPh>
    <rPh sb="87" eb="88">
      <t>モチ</t>
    </rPh>
    <rPh sb="90" eb="92">
      <t>サンシュツ</t>
    </rPh>
    <rPh sb="97" eb="101">
      <t>ケンチクコウジ</t>
    </rPh>
    <rPh sb="114" eb="116">
      <t>タテモノ</t>
    </rPh>
    <rPh sb="116" eb="118">
      <t>ゼンタイ</t>
    </rPh>
    <rPh sb="119" eb="121">
      <t>タイセキ</t>
    </rPh>
    <rPh sb="123" eb="126">
      <t>ジムシツ</t>
    </rPh>
    <rPh sb="127" eb="130">
      <t>キュウケイシツ</t>
    </rPh>
    <rPh sb="130" eb="131">
      <t>トウ</t>
    </rPh>
    <rPh sb="132" eb="133">
      <t>ノゾ</t>
    </rPh>
    <rPh sb="135" eb="139">
      <t>カコウシセツ</t>
    </rPh>
    <rPh sb="144" eb="145">
      <t>ジョウ</t>
    </rPh>
    <rPh sb="147" eb="149">
      <t>サンシュツ</t>
    </rPh>
    <rPh sb="154" eb="156">
      <t>デンキ</t>
    </rPh>
    <rPh sb="157" eb="159">
      <t>キカイ</t>
    </rPh>
    <rPh sb="160" eb="162">
      <t>クウチョウ</t>
    </rPh>
    <rPh sb="163" eb="166">
      <t>キュウハイスイ</t>
    </rPh>
    <rPh sb="176" eb="178">
      <t>ジョウキ</t>
    </rPh>
    <rPh sb="183" eb="184">
      <t>ジョウ</t>
    </rPh>
    <rPh sb="186" eb="188">
      <t>サンシュツソウテイ</t>
    </rPh>
    <phoneticPr fontId="52"/>
  </si>
  <si>
    <t>注意事項</t>
    <rPh sb="0" eb="4">
      <t>チュウイジコウ</t>
    </rPh>
    <phoneticPr fontId="52"/>
  </si>
  <si>
    <t xml:space="preserve">※1　工事の種類等は見積書どおりに記載。（見積書では細かく分けられすぎている等の都合で、事業実施計画書では一部まとめられていてもかまわないが、その場合はどの項目とどの項目がまとめられ、どのような名称で書かれているかが明確になるように示すこと。（整備の概要が分からないほどに、まとめられすぎているものは不可）
</t>
    <rPh sb="44" eb="46">
      <t>ジギョウ</t>
    </rPh>
    <phoneticPr fontId="52"/>
  </si>
  <si>
    <t>※2　該当する経費が0となる場合であっても、この表では見積書の確認としてすべて記載すること。</t>
    <rPh sb="3" eb="5">
      <t>ガイトウ</t>
    </rPh>
    <rPh sb="14" eb="16">
      <t>バアイ</t>
    </rPh>
    <phoneticPr fontId="52"/>
  </si>
  <si>
    <t>※3    交付対象事業費が0となるものは事業実施計画書に記載しない。</t>
    <phoneticPr fontId="8"/>
  </si>
  <si>
    <t>６　費用対効果分析</t>
    <rPh sb="2" eb="7">
      <t>ヒヨウタイコウカ</t>
    </rPh>
    <rPh sb="7" eb="9">
      <t>ブンセキ</t>
    </rPh>
    <phoneticPr fontId="34"/>
  </si>
  <si>
    <t>総合耐用年数：</t>
    <rPh sb="0" eb="2">
      <t>ソウゴウ</t>
    </rPh>
    <rPh sb="2" eb="4">
      <t>タイヨウ</t>
    </rPh>
    <rPh sb="4" eb="6">
      <t>ネンスウ</t>
    </rPh>
    <phoneticPr fontId="8"/>
  </si>
  <si>
    <t>費用対効果</t>
    <rPh sb="0" eb="5">
      <t>ヒヨウタイコウカ</t>
    </rPh>
    <phoneticPr fontId="8"/>
  </si>
  <si>
    <t>還元率</t>
    <rPh sb="0" eb="2">
      <t>カンゲン</t>
    </rPh>
    <rPh sb="2" eb="3">
      <t>リツ</t>
    </rPh>
    <phoneticPr fontId="8"/>
  </si>
  <si>
    <t>事業費（百万円）</t>
    <rPh sb="0" eb="3">
      <t>ジギョウヒ</t>
    </rPh>
    <rPh sb="4" eb="7">
      <t>ヒャクマンエン</t>
    </rPh>
    <phoneticPr fontId="8"/>
  </si>
  <si>
    <t>効果（百万円）</t>
    <rPh sb="0" eb="2">
      <t>コウカ</t>
    </rPh>
    <phoneticPr fontId="8"/>
  </si>
  <si>
    <t>ｎ</t>
  </si>
  <si>
    <t>還元率</t>
  </si>
  <si>
    <t>↓</t>
    <phoneticPr fontId="8"/>
  </si>
  <si>
    <t>↓</t>
  </si>
  <si>
    <t>別紙様式第１－１号</t>
    <rPh sb="0" eb="2">
      <t>ベッシ</t>
    </rPh>
    <rPh sb="2" eb="4">
      <t>ヨウシキ</t>
    </rPh>
    <rPh sb="4" eb="5">
      <t>ダイ</t>
    </rPh>
    <rPh sb="8" eb="9">
      <t>ゴウ</t>
    </rPh>
    <phoneticPr fontId="8"/>
  </si>
  <si>
    <t>令和　　年度　HACCP事業</t>
    <rPh sb="0" eb="2">
      <t>レイワ</t>
    </rPh>
    <rPh sb="4" eb="6">
      <t>ネンド</t>
    </rPh>
    <rPh sb="12" eb="14">
      <t>ジギョウ</t>
    </rPh>
    <phoneticPr fontId="8"/>
  </si>
  <si>
    <t>□</t>
    <phoneticPr fontId="8"/>
  </si>
  <si>
    <t>適切な人・農地プランの作成等がされている地区</t>
    <rPh sb="0" eb="2">
      <t>テキセツ</t>
    </rPh>
    <rPh sb="3" eb="4">
      <t>ヒト</t>
    </rPh>
    <rPh sb="5" eb="7">
      <t>ノウチ</t>
    </rPh>
    <rPh sb="11" eb="13">
      <t>サクセイ</t>
    </rPh>
    <rPh sb="13" eb="14">
      <t>トウ</t>
    </rPh>
    <rPh sb="20" eb="22">
      <t>チク</t>
    </rPh>
    <phoneticPr fontId="8"/>
  </si>
  <si>
    <t>人・農地プランの作成等がされていないが農地中間管理機構から賃借権等の設定等を受けた者が営農範囲とする地区</t>
    <rPh sb="0" eb="1">
      <t>ヒト</t>
    </rPh>
    <rPh sb="2" eb="4">
      <t>ノウチ</t>
    </rPh>
    <rPh sb="8" eb="11">
      <t>サクセイナド</t>
    </rPh>
    <rPh sb="19" eb="21">
      <t>ノウチ</t>
    </rPh>
    <rPh sb="21" eb="23">
      <t>チュウカン</t>
    </rPh>
    <rPh sb="23" eb="25">
      <t>カンリ</t>
    </rPh>
    <rPh sb="25" eb="27">
      <t>キコウ</t>
    </rPh>
    <rPh sb="29" eb="33">
      <t>チンシャクケンナド</t>
    </rPh>
    <rPh sb="34" eb="37">
      <t>セッテイナド</t>
    </rPh>
    <rPh sb="38" eb="39">
      <t>ウ</t>
    </rPh>
    <rPh sb="41" eb="42">
      <t>モノ</t>
    </rPh>
    <rPh sb="43" eb="45">
      <t>エイノウ</t>
    </rPh>
    <rPh sb="45" eb="47">
      <t>ハンイ</t>
    </rPh>
    <rPh sb="50" eb="52">
      <t>チク</t>
    </rPh>
    <phoneticPr fontId="8"/>
  </si>
  <si>
    <t>（注）</t>
    <rPh sb="1" eb="2">
      <t>チュウ</t>
    </rPh>
    <phoneticPr fontId="8"/>
  </si>
  <si>
    <t>該当する項目の□にチェックを入れる。</t>
    <phoneticPr fontId="8"/>
  </si>
  <si>
    <t>都道府県名</t>
    <rPh sb="0" eb="4">
      <t>トドウフケン</t>
    </rPh>
    <rPh sb="4" eb="5">
      <t>メイ</t>
    </rPh>
    <phoneticPr fontId="8"/>
  </si>
  <si>
    <t>市町村名</t>
    <rPh sb="0" eb="3">
      <t>シチョウソン</t>
    </rPh>
    <rPh sb="3" eb="4">
      <t>メイ</t>
    </rPh>
    <phoneticPr fontId="8"/>
  </si>
  <si>
    <t>地区名</t>
    <rPh sb="0" eb="2">
      <t>チク</t>
    </rPh>
    <rPh sb="2" eb="3">
      <t>メイ</t>
    </rPh>
    <phoneticPr fontId="8"/>
  </si>
  <si>
    <t>事業実施年度</t>
    <rPh sb="0" eb="2">
      <t>ジギョウ</t>
    </rPh>
    <rPh sb="2" eb="4">
      <t>ジッシ</t>
    </rPh>
    <rPh sb="4" eb="6">
      <t>ネンド</t>
    </rPh>
    <phoneticPr fontId="8"/>
  </si>
  <si>
    <t>目標年度</t>
    <rPh sb="0" eb="2">
      <t>モクヒョウ</t>
    </rPh>
    <rPh sb="2" eb="4">
      <t>ネンド</t>
    </rPh>
    <phoneticPr fontId="8"/>
  </si>
  <si>
    <t>事業実施主体</t>
    <rPh sb="0" eb="2">
      <t>ジギョウ</t>
    </rPh>
    <rPh sb="2" eb="4">
      <t>ジッシ</t>
    </rPh>
    <rPh sb="4" eb="6">
      <t>シュタイ</t>
    </rPh>
    <phoneticPr fontId="8"/>
  </si>
  <si>
    <t>令和元年度</t>
    <rPh sb="0" eb="2">
      <t>レイワ</t>
    </rPh>
    <rPh sb="2" eb="4">
      <t>ガンネン</t>
    </rPh>
    <rPh sb="3" eb="5">
      <t>ネンド</t>
    </rPh>
    <phoneticPr fontId="8"/>
  </si>
  <si>
    <t>令和5年度</t>
    <rPh sb="0" eb="2">
      <t>レイワ</t>
    </rPh>
    <rPh sb="3" eb="5">
      <t>ネンド</t>
    </rPh>
    <phoneticPr fontId="8"/>
  </si>
  <si>
    <t>Ⅰ　事業実施地区の成果目標</t>
    <rPh sb="2" eb="4">
      <t>ジギョウ</t>
    </rPh>
    <rPh sb="4" eb="6">
      <t>ジッシ</t>
    </rPh>
    <rPh sb="6" eb="8">
      <t>チク</t>
    </rPh>
    <rPh sb="9" eb="11">
      <t>セイカ</t>
    </rPh>
    <rPh sb="11" eb="13">
      <t>モクヒョウ</t>
    </rPh>
    <phoneticPr fontId="8"/>
  </si>
  <si>
    <t>（単位：経営体）</t>
    <rPh sb="1" eb="3">
      <t>タンイ</t>
    </rPh>
    <rPh sb="4" eb="7">
      <t>ケイエイタイ</t>
    </rPh>
    <phoneticPr fontId="8"/>
  </si>
  <si>
    <t>成果目標項目</t>
    <rPh sb="0" eb="2">
      <t>セイカ</t>
    </rPh>
    <rPh sb="2" eb="4">
      <t>モクヒョウ</t>
    </rPh>
    <rPh sb="4" eb="6">
      <t>コウモク</t>
    </rPh>
    <phoneticPr fontId="8"/>
  </si>
  <si>
    <t>1年度目</t>
    <rPh sb="1" eb="3">
      <t>ネンド</t>
    </rPh>
    <rPh sb="3" eb="4">
      <t>メ</t>
    </rPh>
    <phoneticPr fontId="8"/>
  </si>
  <si>
    <t>2年度目</t>
    <rPh sb="1" eb="3">
      <t>ネンド</t>
    </rPh>
    <rPh sb="3" eb="4">
      <t>メ</t>
    </rPh>
    <phoneticPr fontId="8"/>
  </si>
  <si>
    <t>3年度目</t>
    <rPh sb="1" eb="3">
      <t>ネンド</t>
    </rPh>
    <rPh sb="3" eb="4">
      <t>メ</t>
    </rPh>
    <phoneticPr fontId="8"/>
  </si>
  <si>
    <t>（平成30年度）</t>
    <rPh sb="1" eb="3">
      <t>ヘイセイ</t>
    </rPh>
    <rPh sb="5" eb="7">
      <t>ネンド</t>
    </rPh>
    <phoneticPr fontId="8"/>
  </si>
  <si>
    <t>（平成31年度）</t>
    <rPh sb="1" eb="3">
      <t>ヘイセイ</t>
    </rPh>
    <rPh sb="5" eb="7">
      <t>ネンド</t>
    </rPh>
    <phoneticPr fontId="8"/>
  </si>
  <si>
    <t>（目標年度：平成32年度）</t>
    <rPh sb="1" eb="3">
      <t>モクヒョウ</t>
    </rPh>
    <rPh sb="3" eb="5">
      <t>ネンド</t>
    </rPh>
    <rPh sb="6" eb="8">
      <t>ヘイセイ</t>
    </rPh>
    <rPh sb="10" eb="12">
      <t>ネンド</t>
    </rPh>
    <phoneticPr fontId="8"/>
  </si>
  <si>
    <t>必須目標</t>
    <rPh sb="0" eb="2">
      <t>ヒッス</t>
    </rPh>
    <rPh sb="2" eb="4">
      <t>モクヒョウ</t>
    </rPh>
    <phoneticPr fontId="8"/>
  </si>
  <si>
    <t>①</t>
    <phoneticPr fontId="8"/>
  </si>
  <si>
    <t>付加価値額の拡大</t>
    <rPh sb="0" eb="2">
      <t>フカ</t>
    </rPh>
    <rPh sb="2" eb="5">
      <t>カチガク</t>
    </rPh>
    <rPh sb="6" eb="8">
      <t>カクダイ</t>
    </rPh>
    <phoneticPr fontId="8"/>
  </si>
  <si>
    <t>事業関連取組目標</t>
    <rPh sb="0" eb="2">
      <t>ジギョウ</t>
    </rPh>
    <rPh sb="2" eb="4">
      <t>カンレン</t>
    </rPh>
    <rPh sb="4" eb="6">
      <t>トリクミ</t>
    </rPh>
    <rPh sb="6" eb="8">
      <t>モクヒョウ</t>
    </rPh>
    <phoneticPr fontId="8"/>
  </si>
  <si>
    <t>②</t>
    <phoneticPr fontId="8"/>
  </si>
  <si>
    <t>経営面積の拡大</t>
    <rPh sb="0" eb="2">
      <t>ケイエイ</t>
    </rPh>
    <rPh sb="2" eb="4">
      <t>メンセキ</t>
    </rPh>
    <rPh sb="5" eb="7">
      <t>カクダイ</t>
    </rPh>
    <phoneticPr fontId="8"/>
  </si>
  <si>
    <t>③</t>
    <phoneticPr fontId="8"/>
  </si>
  <si>
    <t>農産物の価値向上</t>
    <rPh sb="0" eb="3">
      <t>ノウサンブツ</t>
    </rPh>
    <rPh sb="4" eb="6">
      <t>カチ</t>
    </rPh>
    <rPh sb="6" eb="8">
      <t>コウジョウ</t>
    </rPh>
    <phoneticPr fontId="8"/>
  </si>
  <si>
    <t>④</t>
    <phoneticPr fontId="8"/>
  </si>
  <si>
    <t>単位面積当たり収量の増加</t>
    <rPh sb="0" eb="2">
      <t>タンイ</t>
    </rPh>
    <rPh sb="2" eb="4">
      <t>メンセキ</t>
    </rPh>
    <rPh sb="4" eb="5">
      <t>ア</t>
    </rPh>
    <rPh sb="7" eb="9">
      <t>シュウリョウ</t>
    </rPh>
    <rPh sb="10" eb="12">
      <t>ゾウカ</t>
    </rPh>
    <phoneticPr fontId="8"/>
  </si>
  <si>
    <t>⑤</t>
    <phoneticPr fontId="8"/>
  </si>
  <si>
    <t>経営コストの縮減</t>
    <rPh sb="0" eb="2">
      <t>ケイエイ</t>
    </rPh>
    <rPh sb="6" eb="8">
      <t>シュクゲン</t>
    </rPh>
    <phoneticPr fontId="8"/>
  </si>
  <si>
    <t>⑥</t>
    <phoneticPr fontId="8"/>
  </si>
  <si>
    <t>農業経営の複合化</t>
    <rPh sb="0" eb="2">
      <t>ノウギョウ</t>
    </rPh>
    <rPh sb="2" eb="4">
      <t>ケイエイ</t>
    </rPh>
    <rPh sb="5" eb="8">
      <t>フクゴウカ</t>
    </rPh>
    <phoneticPr fontId="8"/>
  </si>
  <si>
    <t>⑦</t>
    <phoneticPr fontId="8"/>
  </si>
  <si>
    <t>農業経営の法人化</t>
    <rPh sb="0" eb="2">
      <t>ノウギョウ</t>
    </rPh>
    <rPh sb="2" eb="4">
      <t>ケイエイ</t>
    </rPh>
    <rPh sb="5" eb="8">
      <t>ホウジンカ</t>
    </rPh>
    <phoneticPr fontId="8"/>
  </si>
  <si>
    <t>(注)</t>
    <rPh sb="1" eb="2">
      <t>チュウ</t>
    </rPh>
    <phoneticPr fontId="8"/>
  </si>
  <si>
    <t>各項目を成果目標として設定した地区内の経営体の数を、年度ごとに記載すること。
なお、１年度目及び２年度目において現状からの改善が行われない経営体は、目標を設定した経営体に該当しないため、
それぞれの年度の経営体数に含めない。</t>
    <rPh sb="0" eb="1">
      <t>カク</t>
    </rPh>
    <rPh sb="1" eb="3">
      <t>コウモク</t>
    </rPh>
    <rPh sb="4" eb="6">
      <t>セイカ</t>
    </rPh>
    <rPh sb="6" eb="8">
      <t>モクヒョウ</t>
    </rPh>
    <rPh sb="11" eb="13">
      <t>セッテイ</t>
    </rPh>
    <rPh sb="15" eb="18">
      <t>チクナイ</t>
    </rPh>
    <rPh sb="23" eb="24">
      <t>スウ</t>
    </rPh>
    <rPh sb="26" eb="28">
      <t>ネンド</t>
    </rPh>
    <rPh sb="31" eb="33">
      <t>キサイ</t>
    </rPh>
    <rPh sb="43" eb="45">
      <t>ネンド</t>
    </rPh>
    <rPh sb="45" eb="46">
      <t>メ</t>
    </rPh>
    <rPh sb="46" eb="47">
      <t>オヨ</t>
    </rPh>
    <rPh sb="49" eb="51">
      <t>ネンド</t>
    </rPh>
    <rPh sb="51" eb="52">
      <t>メ</t>
    </rPh>
    <rPh sb="56" eb="58">
      <t>ゲンジョウ</t>
    </rPh>
    <rPh sb="61" eb="63">
      <t>カイゼン</t>
    </rPh>
    <rPh sb="64" eb="65">
      <t>オコナ</t>
    </rPh>
    <rPh sb="69" eb="72">
      <t>ケイエイタイ</t>
    </rPh>
    <rPh sb="74" eb="76">
      <t>モクヒョウ</t>
    </rPh>
    <rPh sb="77" eb="79">
      <t>セッテイ</t>
    </rPh>
    <rPh sb="81" eb="84">
      <t>ケイエイタイ</t>
    </rPh>
    <rPh sb="85" eb="87">
      <t>ガイトウ</t>
    </rPh>
    <rPh sb="99" eb="101">
      <t>ネンド</t>
    </rPh>
    <rPh sb="107" eb="108">
      <t>フク</t>
    </rPh>
    <phoneticPr fontId="8"/>
  </si>
  <si>
    <t>Ⅱ　施設整備計画</t>
    <rPh sb="2" eb="4">
      <t>シセツ</t>
    </rPh>
    <rPh sb="4" eb="6">
      <t>セイビ</t>
    </rPh>
    <rPh sb="6" eb="8">
      <t>ケイカク</t>
    </rPh>
    <phoneticPr fontId="8"/>
  </si>
  <si>
    <t>１　融資主体型補助・追加的信用供与補助計画</t>
    <rPh sb="2" eb="4">
      <t>ユウシ</t>
    </rPh>
    <rPh sb="4" eb="6">
      <t>シュタイ</t>
    </rPh>
    <rPh sb="6" eb="7">
      <t>ガタ</t>
    </rPh>
    <rPh sb="7" eb="9">
      <t>ホジョ</t>
    </rPh>
    <rPh sb="10" eb="13">
      <t>ツイカテキ</t>
    </rPh>
    <rPh sb="13" eb="15">
      <t>シンヨウ</t>
    </rPh>
    <rPh sb="15" eb="17">
      <t>キョウヨ</t>
    </rPh>
    <rPh sb="17" eb="19">
      <t>ホジョ</t>
    </rPh>
    <rPh sb="19" eb="21">
      <t>ケイカク</t>
    </rPh>
    <phoneticPr fontId="8"/>
  </si>
  <si>
    <t>（単位：円）</t>
    <rPh sb="1" eb="3">
      <t>タンイ</t>
    </rPh>
    <rPh sb="4" eb="5">
      <t>エン</t>
    </rPh>
    <phoneticPr fontId="8"/>
  </si>
  <si>
    <t>区　　　分</t>
    <rPh sb="0" eb="1">
      <t>ク</t>
    </rPh>
    <rPh sb="4" eb="5">
      <t>ブン</t>
    </rPh>
    <phoneticPr fontId="8"/>
  </si>
  <si>
    <t>事業費</t>
    <rPh sb="0" eb="3">
      <t>ジギョウヒヒ</t>
    </rPh>
    <phoneticPr fontId="8"/>
  </si>
  <si>
    <t>負担区分</t>
    <rPh sb="0" eb="2">
      <t>フタン</t>
    </rPh>
    <rPh sb="2" eb="4">
      <t>クブン</t>
    </rPh>
    <phoneticPr fontId="8"/>
  </si>
  <si>
    <t>備　　考</t>
    <rPh sb="0" eb="1">
      <t>ソナエ</t>
    </rPh>
    <rPh sb="3" eb="4">
      <t>コウ</t>
    </rPh>
    <phoneticPr fontId="8"/>
  </si>
  <si>
    <t>補助金</t>
    <rPh sb="0" eb="3">
      <t>ホジョキン</t>
    </rPh>
    <phoneticPr fontId="8"/>
  </si>
  <si>
    <t>対象経営体負担経費</t>
    <rPh sb="0" eb="2">
      <t>タイショウ</t>
    </rPh>
    <rPh sb="2" eb="4">
      <t>ケイエイ</t>
    </rPh>
    <rPh sb="4" eb="5">
      <t>タイ</t>
    </rPh>
    <rPh sb="5" eb="7">
      <t>フタン</t>
    </rPh>
    <rPh sb="7" eb="9">
      <t>ケイヒ</t>
    </rPh>
    <phoneticPr fontId="8"/>
  </si>
  <si>
    <t>都道
府県費</t>
    <rPh sb="0" eb="2">
      <t>トドウ</t>
    </rPh>
    <rPh sb="3" eb="5">
      <t>フケン</t>
    </rPh>
    <rPh sb="5" eb="6">
      <t>ヒ</t>
    </rPh>
    <phoneticPr fontId="8"/>
  </si>
  <si>
    <t>市町村費</t>
    <rPh sb="0" eb="3">
      <t>シチョウソン</t>
    </rPh>
    <rPh sb="3" eb="4">
      <t>ヒ</t>
    </rPh>
    <phoneticPr fontId="8"/>
  </si>
  <si>
    <t>その他</t>
    <rPh sb="2" eb="3">
      <t>タ</t>
    </rPh>
    <phoneticPr fontId="8"/>
  </si>
  <si>
    <t>G=A+B+C
+D+E+F</t>
    <phoneticPr fontId="8"/>
  </si>
  <si>
    <t>融資</t>
    <rPh sb="0" eb="2">
      <t>ユウシ</t>
    </rPh>
    <phoneticPr fontId="8"/>
  </si>
  <si>
    <t>自己負担</t>
    <rPh sb="0" eb="2">
      <t>ジコ</t>
    </rPh>
    <rPh sb="2" eb="4">
      <t>フタン</t>
    </rPh>
    <phoneticPr fontId="8"/>
  </si>
  <si>
    <t>A</t>
    <phoneticPr fontId="8"/>
  </si>
  <si>
    <t>B</t>
    <phoneticPr fontId="8"/>
  </si>
  <si>
    <t>C</t>
    <phoneticPr fontId="8"/>
  </si>
  <si>
    <t>D</t>
    <phoneticPr fontId="8"/>
  </si>
  <si>
    <t>Ｅ</t>
    <phoneticPr fontId="8"/>
  </si>
  <si>
    <t>Ｆ</t>
    <phoneticPr fontId="8"/>
  </si>
  <si>
    <t>融資主体型補助事業</t>
    <rPh sb="0" eb="2">
      <t>ユウシ</t>
    </rPh>
    <rPh sb="2" eb="4">
      <t>シュタイ</t>
    </rPh>
    <rPh sb="4" eb="5">
      <t>ガタ</t>
    </rPh>
    <rPh sb="5" eb="7">
      <t>ホジョ</t>
    </rPh>
    <rPh sb="7" eb="9">
      <t>ジギョウ</t>
    </rPh>
    <phoneticPr fontId="8"/>
  </si>
  <si>
    <t>経営体</t>
    <rPh sb="0" eb="3">
      <t>ケイエイタイ</t>
    </rPh>
    <phoneticPr fontId="8"/>
  </si>
  <si>
    <t>うちイノベーション支援</t>
    <rPh sb="9" eb="11">
      <t>シエン</t>
    </rPh>
    <phoneticPr fontId="8"/>
  </si>
  <si>
    <t>追加的信用供与補助事業</t>
    <rPh sb="0" eb="3">
      <t>ツイカテキ</t>
    </rPh>
    <rPh sb="3" eb="5">
      <t>シンヨウ</t>
    </rPh>
    <rPh sb="5" eb="7">
      <t>キョウヨ</t>
    </rPh>
    <rPh sb="7" eb="9">
      <t>ホジョ</t>
    </rPh>
    <rPh sb="9" eb="11">
      <t>ジギョウ</t>
    </rPh>
    <phoneticPr fontId="8"/>
  </si>
  <si>
    <t>保証希望融資額：</t>
    <rPh sb="0" eb="2">
      <t>ホショウ</t>
    </rPh>
    <rPh sb="2" eb="4">
      <t>キボウ</t>
    </rPh>
    <rPh sb="4" eb="7">
      <t>ユウシガク</t>
    </rPh>
    <phoneticPr fontId="8"/>
  </si>
  <si>
    <t>円</t>
    <rPh sb="0" eb="1">
      <t>エン</t>
    </rPh>
    <phoneticPr fontId="8"/>
  </si>
  <si>
    <t>計</t>
    <rPh sb="0" eb="1">
      <t>ケイ</t>
    </rPh>
    <phoneticPr fontId="8"/>
  </si>
  <si>
    <t>２　附帯事務費</t>
    <rPh sb="2" eb="4">
      <t>フタイ</t>
    </rPh>
    <rPh sb="4" eb="7">
      <t>ジムヒ</t>
    </rPh>
    <phoneticPr fontId="8"/>
  </si>
  <si>
    <t>事業費</t>
    <rPh sb="0" eb="3">
      <t>ジギョウヒ</t>
    </rPh>
    <phoneticPr fontId="8"/>
  </si>
  <si>
    <r>
      <t>適否</t>
    </r>
    <r>
      <rPr>
        <sz val="8"/>
        <rFont val="ＭＳ Ｐ明朝"/>
        <family val="1"/>
        <charset val="128"/>
      </rPr>
      <t xml:space="preserve">
（市町村：Ⅱの１の事業費の0.4％以内）</t>
    </r>
    <rPh sb="0" eb="2">
      <t>テキヒ</t>
    </rPh>
    <rPh sb="1" eb="2">
      <t>イナ</t>
    </rPh>
    <rPh sb="4" eb="7">
      <t>シチョウソン</t>
    </rPh>
    <rPh sb="12" eb="15">
      <t>ジギョウヒ</t>
    </rPh>
    <rPh sb="20" eb="22">
      <t>イナイ</t>
    </rPh>
    <phoneticPr fontId="8"/>
  </si>
  <si>
    <t>Z=a+b
+c+d</t>
    <phoneticPr fontId="8"/>
  </si>
  <si>
    <t>a</t>
    <phoneticPr fontId="8"/>
  </si>
  <si>
    <t>b</t>
    <phoneticPr fontId="8"/>
  </si>
  <si>
    <t>c</t>
    <phoneticPr fontId="8"/>
  </si>
  <si>
    <t>d</t>
    <phoneticPr fontId="8"/>
  </si>
  <si>
    <t>市町村附帯事務費</t>
    <rPh sb="0" eb="3">
      <t>シチョウソン</t>
    </rPh>
    <rPh sb="3" eb="5">
      <t>フタイ</t>
    </rPh>
    <rPh sb="5" eb="8">
      <t>ジムヒ</t>
    </rPh>
    <phoneticPr fontId="8"/>
  </si>
  <si>
    <t>［附帯事務費の具体的内容］</t>
    <rPh sb="1" eb="3">
      <t>フタイ</t>
    </rPh>
    <rPh sb="3" eb="6">
      <t>ジムヒ</t>
    </rPh>
    <rPh sb="7" eb="10">
      <t>グタイテキ</t>
    </rPh>
    <rPh sb="10" eb="12">
      <t>ナイヨウ</t>
    </rPh>
    <phoneticPr fontId="8"/>
  </si>
  <si>
    <t>具体的な使途</t>
    <rPh sb="0" eb="3">
      <t>グタイテキ</t>
    </rPh>
    <rPh sb="4" eb="6">
      <t>シト</t>
    </rPh>
    <phoneticPr fontId="8"/>
  </si>
  <si>
    <t>Ⅲ　事業実施主体の概要</t>
    <rPh sb="2" eb="4">
      <t>ジギョウ</t>
    </rPh>
    <rPh sb="4" eb="6">
      <t>ジッシ</t>
    </rPh>
    <rPh sb="6" eb="8">
      <t>シュタイ</t>
    </rPh>
    <rPh sb="9" eb="11">
      <t>ガイヨウ</t>
    </rPh>
    <phoneticPr fontId="8"/>
  </si>
  <si>
    <t>市町村名</t>
    <rPh sb="0" eb="4">
      <t>シチョウソンメイ</t>
    </rPh>
    <phoneticPr fontId="8"/>
  </si>
  <si>
    <t>代表者名</t>
    <rPh sb="0" eb="3">
      <t>ダイヒョウシャ</t>
    </rPh>
    <rPh sb="3" eb="4">
      <t>メイ</t>
    </rPh>
    <phoneticPr fontId="8"/>
  </si>
  <si>
    <t>事務局担当部局</t>
    <rPh sb="0" eb="3">
      <t>ジムキョク</t>
    </rPh>
    <rPh sb="3" eb="5">
      <t>タントウ</t>
    </rPh>
    <rPh sb="5" eb="7">
      <t>ブキョク</t>
    </rPh>
    <phoneticPr fontId="8"/>
  </si>
  <si>
    <t>事務責任者</t>
    <rPh sb="0" eb="2">
      <t>ジム</t>
    </rPh>
    <rPh sb="2" eb="5">
      <t>セキニンシャ</t>
    </rPh>
    <phoneticPr fontId="8"/>
  </si>
  <si>
    <t>（役職）</t>
    <rPh sb="1" eb="3">
      <t>ヤクショク</t>
    </rPh>
    <phoneticPr fontId="8"/>
  </si>
  <si>
    <t>（氏名）</t>
    <rPh sb="1" eb="3">
      <t>シメイ</t>
    </rPh>
    <phoneticPr fontId="8"/>
  </si>
  <si>
    <t>電話・ファックス</t>
    <rPh sb="0" eb="2">
      <t>デンワ</t>
    </rPh>
    <phoneticPr fontId="8"/>
  </si>
  <si>
    <t>ＴＥＬ</t>
    <phoneticPr fontId="8"/>
  </si>
  <si>
    <t>事務担当者</t>
    <rPh sb="0" eb="2">
      <t>ジム</t>
    </rPh>
    <rPh sb="2" eb="5">
      <t>タントウシャ</t>
    </rPh>
    <phoneticPr fontId="8"/>
  </si>
  <si>
    <t>ＦＡＸ</t>
    <phoneticPr fontId="8"/>
  </si>
  <si>
    <t>Ⅳ　市町村域を超える場合の調整</t>
    <rPh sb="2" eb="6">
      <t>シチョウソンイキ</t>
    </rPh>
    <rPh sb="7" eb="8">
      <t>コ</t>
    </rPh>
    <rPh sb="10" eb="12">
      <t>バアイ</t>
    </rPh>
    <rPh sb="13" eb="15">
      <t>チョウセイ</t>
    </rPh>
    <phoneticPr fontId="8"/>
  </si>
  <si>
    <t>事業実施地区が市町村域を超える場合に関係自治体と調整を行っている。</t>
    <rPh sb="0" eb="2">
      <t>ジギョウ</t>
    </rPh>
    <rPh sb="2" eb="4">
      <t>ジッシ</t>
    </rPh>
    <rPh sb="4" eb="6">
      <t>チク</t>
    </rPh>
    <rPh sb="7" eb="11">
      <t>シチョウソンイキ</t>
    </rPh>
    <rPh sb="12" eb="13">
      <t>コ</t>
    </rPh>
    <rPh sb="15" eb="17">
      <t>バアイ</t>
    </rPh>
    <rPh sb="18" eb="20">
      <t>カンケイ</t>
    </rPh>
    <rPh sb="20" eb="23">
      <t>ジチタイ</t>
    </rPh>
    <rPh sb="24" eb="26">
      <t>チョウセイ</t>
    </rPh>
    <rPh sb="27" eb="28">
      <t>オコナ</t>
    </rPh>
    <phoneticPr fontId="8"/>
  </si>
  <si>
    <t>調整内容等について</t>
    <rPh sb="0" eb="2">
      <t>チョウセイ</t>
    </rPh>
    <rPh sb="2" eb="4">
      <t>ナイヨウ</t>
    </rPh>
    <rPh sb="4" eb="5">
      <t>トウ</t>
    </rPh>
    <phoneticPr fontId="8"/>
  </si>
  <si>
    <t>（注）関係自治体と調整した場合に□にチェックを入れること。</t>
    <rPh sb="1" eb="2">
      <t>チュウ</t>
    </rPh>
    <rPh sb="3" eb="5">
      <t>カンケイ</t>
    </rPh>
    <rPh sb="5" eb="8">
      <t>ジチタイ</t>
    </rPh>
    <rPh sb="9" eb="11">
      <t>チョウセイ</t>
    </rPh>
    <rPh sb="13" eb="15">
      <t>バアイ</t>
    </rPh>
    <rPh sb="23" eb="24">
      <t>イ</t>
    </rPh>
    <phoneticPr fontId="8"/>
  </si>
  <si>
    <t>〔添付資料〕</t>
    <rPh sb="1" eb="3">
      <t>テンプ</t>
    </rPh>
    <rPh sb="3" eb="5">
      <t>シリョウ</t>
    </rPh>
    <phoneticPr fontId="8"/>
  </si>
  <si>
    <t>１．別紙様式第１－１号別添１　予算の配分基準ポイント</t>
    <rPh sb="2" eb="4">
      <t>ベッシ</t>
    </rPh>
    <rPh sb="4" eb="6">
      <t>ヨウシキ</t>
    </rPh>
    <rPh sb="6" eb="7">
      <t>ダイ</t>
    </rPh>
    <rPh sb="10" eb="11">
      <t>ゴウ</t>
    </rPh>
    <rPh sb="11" eb="13">
      <t>ベッテン</t>
    </rPh>
    <rPh sb="15" eb="17">
      <t>ヨサン</t>
    </rPh>
    <rPh sb="18" eb="20">
      <t>ハイブン</t>
    </rPh>
    <rPh sb="20" eb="22">
      <t>キジュン</t>
    </rPh>
    <phoneticPr fontId="8"/>
  </si>
  <si>
    <t>２．別紙様式第１－１号別添２　融資主体型補助事業対象経営体調書</t>
    <rPh sb="2" eb="4">
      <t>ベッシ</t>
    </rPh>
    <rPh sb="4" eb="6">
      <t>ヨウシキ</t>
    </rPh>
    <rPh sb="6" eb="7">
      <t>ダイ</t>
    </rPh>
    <rPh sb="10" eb="11">
      <t>ゴウ</t>
    </rPh>
    <rPh sb="11" eb="13">
      <t>ベッテン</t>
    </rPh>
    <rPh sb="15" eb="17">
      <t>ユウシ</t>
    </rPh>
    <rPh sb="17" eb="19">
      <t>シュタイ</t>
    </rPh>
    <rPh sb="19" eb="20">
      <t>ガタ</t>
    </rPh>
    <rPh sb="20" eb="22">
      <t>ホジョ</t>
    </rPh>
    <rPh sb="22" eb="24">
      <t>ジギョウ</t>
    </rPh>
    <rPh sb="24" eb="26">
      <t>タイショウ</t>
    </rPh>
    <rPh sb="26" eb="28">
      <t>ケイエイ</t>
    </rPh>
    <rPh sb="28" eb="29">
      <t>タイ</t>
    </rPh>
    <rPh sb="29" eb="31">
      <t>チョウショ</t>
    </rPh>
    <phoneticPr fontId="8"/>
  </si>
  <si>
    <t>３．別紙様式第１－１号別添３　人・農地プランの適切性等</t>
    <rPh sb="2" eb="4">
      <t>ベッシ</t>
    </rPh>
    <rPh sb="4" eb="6">
      <t>ヨウシキ</t>
    </rPh>
    <rPh sb="6" eb="7">
      <t>ダイ</t>
    </rPh>
    <rPh sb="10" eb="11">
      <t>ゴウ</t>
    </rPh>
    <rPh sb="11" eb="13">
      <t>ベッテン</t>
    </rPh>
    <rPh sb="15" eb="16">
      <t>ヒト</t>
    </rPh>
    <rPh sb="17" eb="19">
      <t>ノウチ</t>
    </rPh>
    <rPh sb="23" eb="26">
      <t>テキセツセイ</t>
    </rPh>
    <rPh sb="26" eb="27">
      <t>トウ</t>
    </rPh>
    <phoneticPr fontId="8"/>
  </si>
  <si>
    <t>４．計画位置図</t>
    <rPh sb="2" eb="4">
      <t>ケイカク</t>
    </rPh>
    <rPh sb="4" eb="6">
      <t>イチ</t>
    </rPh>
    <rPh sb="6" eb="7">
      <t>ズ</t>
    </rPh>
    <phoneticPr fontId="8"/>
  </si>
  <si>
    <t>　計画位置図は、既存の市町村地形図等を用い、次の要領で作成するものとする。</t>
    <rPh sb="1" eb="5">
      <t>ケイカクイチ</t>
    </rPh>
    <rPh sb="5" eb="6">
      <t>ズ</t>
    </rPh>
    <rPh sb="8" eb="10">
      <t>キゾン</t>
    </rPh>
    <rPh sb="11" eb="14">
      <t>シチョウソン</t>
    </rPh>
    <rPh sb="14" eb="17">
      <t>チケイズ</t>
    </rPh>
    <rPh sb="17" eb="18">
      <t>トウ</t>
    </rPh>
    <rPh sb="19" eb="20">
      <t>モチ</t>
    </rPh>
    <rPh sb="22" eb="23">
      <t>ツギ</t>
    </rPh>
    <rPh sb="24" eb="26">
      <t>ヨウリョウ</t>
    </rPh>
    <rPh sb="27" eb="29">
      <t>サクセイ</t>
    </rPh>
    <phoneticPr fontId="8"/>
  </si>
  <si>
    <t>（１）実施地区を黒色の実線で囲む。</t>
    <rPh sb="3" eb="5">
      <t>ジッシ</t>
    </rPh>
    <rPh sb="5" eb="7">
      <t>チク</t>
    </rPh>
    <rPh sb="8" eb="10">
      <t>クロイロ</t>
    </rPh>
    <rPh sb="11" eb="13">
      <t>ジッセン</t>
    </rPh>
    <rPh sb="14" eb="15">
      <t>カコ</t>
    </rPh>
    <phoneticPr fontId="8"/>
  </si>
  <si>
    <t>（２）助成対象者ごとの受益範囲を色分けして図示する。</t>
    <rPh sb="3" eb="5">
      <t>ジョセイ</t>
    </rPh>
    <rPh sb="5" eb="8">
      <t>タイショウシャ</t>
    </rPh>
    <rPh sb="11" eb="13">
      <t>ジュエキ</t>
    </rPh>
    <rPh sb="13" eb="15">
      <t>ハンイ</t>
    </rPh>
    <rPh sb="16" eb="18">
      <t>イロワ</t>
    </rPh>
    <rPh sb="21" eb="23">
      <t>ズシ</t>
    </rPh>
    <phoneticPr fontId="8"/>
  </si>
  <si>
    <t>（３）農地等の改良、造成又は復旧の場合、施行位置を事業ごとの色で囲む。（農道等の線的事業については、該当路線等を図示）</t>
    <rPh sb="3" eb="5">
      <t>ノウチ</t>
    </rPh>
    <rPh sb="5" eb="6">
      <t>トウ</t>
    </rPh>
    <rPh sb="7" eb="9">
      <t>カイリョウ</t>
    </rPh>
    <rPh sb="10" eb="12">
      <t>ゾウセイ</t>
    </rPh>
    <rPh sb="12" eb="13">
      <t>マタ</t>
    </rPh>
    <rPh sb="14" eb="16">
      <t>フッキュウ</t>
    </rPh>
    <rPh sb="17" eb="19">
      <t>バアイ</t>
    </rPh>
    <rPh sb="20" eb="22">
      <t>セコウ</t>
    </rPh>
    <rPh sb="22" eb="24">
      <t>イチ</t>
    </rPh>
    <rPh sb="25" eb="27">
      <t>ジギョウ</t>
    </rPh>
    <rPh sb="30" eb="31">
      <t>イロ</t>
    </rPh>
    <rPh sb="32" eb="33">
      <t>カコ</t>
    </rPh>
    <rPh sb="36" eb="38">
      <t>ノウドウ</t>
    </rPh>
    <rPh sb="38" eb="39">
      <t>トウ</t>
    </rPh>
    <rPh sb="40" eb="41">
      <t>セン</t>
    </rPh>
    <rPh sb="41" eb="42">
      <t>テキ</t>
    </rPh>
    <rPh sb="42" eb="44">
      <t>ジギョウ</t>
    </rPh>
    <rPh sb="50" eb="52">
      <t>ガイトウ</t>
    </rPh>
    <rPh sb="52" eb="54">
      <t>ロセン</t>
    </rPh>
    <rPh sb="54" eb="55">
      <t>トウ</t>
    </rPh>
    <rPh sb="56" eb="58">
      <t>ズシ</t>
    </rPh>
    <phoneticPr fontId="8"/>
  </si>
  <si>
    <t>（４）機械等の施行位置は、設置場所（機械については保管場所）を事業ごとの色で図示する。</t>
    <rPh sb="3" eb="5">
      <t>キカイ</t>
    </rPh>
    <rPh sb="5" eb="6">
      <t>トウ</t>
    </rPh>
    <rPh sb="7" eb="9">
      <t>セコウ</t>
    </rPh>
    <rPh sb="9" eb="11">
      <t>イチ</t>
    </rPh>
    <rPh sb="13" eb="15">
      <t>セッチ</t>
    </rPh>
    <rPh sb="15" eb="17">
      <t>バショ</t>
    </rPh>
    <rPh sb="18" eb="20">
      <t>キカイ</t>
    </rPh>
    <rPh sb="25" eb="27">
      <t>ホカン</t>
    </rPh>
    <rPh sb="27" eb="29">
      <t>バショ</t>
    </rPh>
    <rPh sb="31" eb="33">
      <t>ジギョウ</t>
    </rPh>
    <rPh sb="36" eb="37">
      <t>イロ</t>
    </rPh>
    <rPh sb="38" eb="40">
      <t>ズシ</t>
    </rPh>
    <phoneticPr fontId="8"/>
  </si>
  <si>
    <t>（５）施行位置は、対象経営体、事業内容の異なる個々の事業ごとに図示し、実線を引いて余白に当該事業の対象経営体名、事業内容を表示する。</t>
    <rPh sb="3" eb="5">
      <t>セコウ</t>
    </rPh>
    <rPh sb="5" eb="7">
      <t>イチ</t>
    </rPh>
    <rPh sb="9" eb="11">
      <t>タイショウ</t>
    </rPh>
    <rPh sb="11" eb="14">
      <t>ケイエイタイ</t>
    </rPh>
    <rPh sb="15" eb="17">
      <t>ジギョウ</t>
    </rPh>
    <rPh sb="17" eb="19">
      <t>ナイヨウ</t>
    </rPh>
    <rPh sb="20" eb="21">
      <t>コト</t>
    </rPh>
    <rPh sb="23" eb="25">
      <t>ココ</t>
    </rPh>
    <rPh sb="26" eb="28">
      <t>ジギョウ</t>
    </rPh>
    <rPh sb="31" eb="33">
      <t>ズシ</t>
    </rPh>
    <rPh sb="35" eb="37">
      <t>ジッセン</t>
    </rPh>
    <rPh sb="38" eb="39">
      <t>ヒ</t>
    </rPh>
    <rPh sb="41" eb="43">
      <t>ヨハク</t>
    </rPh>
    <rPh sb="44" eb="46">
      <t>トウガイ</t>
    </rPh>
    <rPh sb="46" eb="48">
      <t>ジギョウ</t>
    </rPh>
    <rPh sb="49" eb="51">
      <t>タイショウ</t>
    </rPh>
    <rPh sb="51" eb="53">
      <t>ケイエイ</t>
    </rPh>
    <rPh sb="53" eb="55">
      <t>タイメイ</t>
    </rPh>
    <rPh sb="56" eb="58">
      <t>ジギョウ</t>
    </rPh>
    <rPh sb="58" eb="60">
      <t>ナイヨウ</t>
    </rPh>
    <rPh sb="61" eb="63">
      <t>ヒョウジ</t>
    </rPh>
    <phoneticPr fontId="8"/>
  </si>
  <si>
    <t>５．対象経営体が法人、特定農業団体、集落営農組織その他任意団体の場合は、当該団体の定款、規約、構成員の状況及びその他経営状況が分かる資
　料。</t>
    <rPh sb="2" eb="4">
      <t>タイショウ</t>
    </rPh>
    <rPh sb="4" eb="7">
      <t>ケイエイタイ</t>
    </rPh>
    <rPh sb="8" eb="10">
      <t>ホウジン</t>
    </rPh>
    <rPh sb="11" eb="13">
      <t>トクテイ</t>
    </rPh>
    <rPh sb="13" eb="15">
      <t>ノウギョウ</t>
    </rPh>
    <rPh sb="15" eb="17">
      <t>ダンタイ</t>
    </rPh>
    <rPh sb="18" eb="20">
      <t>シュウラク</t>
    </rPh>
    <rPh sb="20" eb="22">
      <t>エイノウ</t>
    </rPh>
    <rPh sb="22" eb="24">
      <t>ソシキ</t>
    </rPh>
    <rPh sb="26" eb="27">
      <t>タ</t>
    </rPh>
    <rPh sb="27" eb="29">
      <t>ニンイ</t>
    </rPh>
    <rPh sb="29" eb="31">
      <t>ダンタイ</t>
    </rPh>
    <rPh sb="32" eb="34">
      <t>バアイ</t>
    </rPh>
    <rPh sb="36" eb="38">
      <t>トウガイ</t>
    </rPh>
    <rPh sb="38" eb="40">
      <t>ダンタイ</t>
    </rPh>
    <rPh sb="41" eb="43">
      <t>テイカン</t>
    </rPh>
    <rPh sb="44" eb="46">
      <t>キヤク</t>
    </rPh>
    <rPh sb="47" eb="50">
      <t>コウセイイン</t>
    </rPh>
    <rPh sb="51" eb="53">
      <t>ジョウキョウ</t>
    </rPh>
    <rPh sb="53" eb="54">
      <t>オヨ</t>
    </rPh>
    <rPh sb="57" eb="58">
      <t>タ</t>
    </rPh>
    <rPh sb="58" eb="60">
      <t>ケイエイ</t>
    </rPh>
    <rPh sb="60" eb="62">
      <t>ジョウキョウ</t>
    </rPh>
    <rPh sb="63" eb="64">
      <t>ワ</t>
    </rPh>
    <phoneticPr fontId="8"/>
  </si>
  <si>
    <t>６．事業実施主体が定める本補助金の交付に関する規程又は要綱等</t>
    <rPh sb="2" eb="4">
      <t>ジギョウ</t>
    </rPh>
    <rPh sb="4" eb="6">
      <t>ジッシ</t>
    </rPh>
    <rPh sb="6" eb="8">
      <t>シュタイ</t>
    </rPh>
    <rPh sb="9" eb="10">
      <t>サダ</t>
    </rPh>
    <rPh sb="12" eb="13">
      <t>ホン</t>
    </rPh>
    <rPh sb="13" eb="16">
      <t>ホジョキン</t>
    </rPh>
    <rPh sb="17" eb="19">
      <t>コウフ</t>
    </rPh>
    <rPh sb="20" eb="21">
      <t>カン</t>
    </rPh>
    <rPh sb="23" eb="25">
      <t>キテイ</t>
    </rPh>
    <rPh sb="25" eb="26">
      <t>マタ</t>
    </rPh>
    <rPh sb="27" eb="29">
      <t>ヨウコウ</t>
    </rPh>
    <rPh sb="29" eb="30">
      <t>トウ</t>
    </rPh>
    <phoneticPr fontId="8"/>
  </si>
  <si>
    <t>７．事業実施地区の人・農地プラン</t>
    <rPh sb="2" eb="4">
      <t>ジギョウ</t>
    </rPh>
    <rPh sb="4" eb="6">
      <t>ジッシ</t>
    </rPh>
    <rPh sb="6" eb="8">
      <t>チク</t>
    </rPh>
    <rPh sb="9" eb="10">
      <t>ヒト</t>
    </rPh>
    <rPh sb="11" eb="13">
      <t>ノウチ</t>
    </rPh>
    <phoneticPr fontId="8"/>
  </si>
  <si>
    <t>　　人・農地プランの作成に当たっての地域の話合い等の状況や今後の予定等が分かる資料</t>
    <rPh sb="2" eb="3">
      <t>ヒト</t>
    </rPh>
    <rPh sb="4" eb="6">
      <t>ノウチ</t>
    </rPh>
    <rPh sb="10" eb="12">
      <t>サクセイ</t>
    </rPh>
    <rPh sb="13" eb="14">
      <t>ア</t>
    </rPh>
    <rPh sb="18" eb="20">
      <t>チイキ</t>
    </rPh>
    <rPh sb="21" eb="22">
      <t>ハナ</t>
    </rPh>
    <rPh sb="22" eb="23">
      <t>ア</t>
    </rPh>
    <rPh sb="24" eb="25">
      <t>トウ</t>
    </rPh>
    <rPh sb="26" eb="28">
      <t>ジョウキョウ</t>
    </rPh>
    <rPh sb="29" eb="31">
      <t>コンゴ</t>
    </rPh>
    <rPh sb="32" eb="34">
      <t>ヨテイ</t>
    </rPh>
    <rPh sb="34" eb="35">
      <t>トウ</t>
    </rPh>
    <rPh sb="36" eb="37">
      <t>ワ</t>
    </rPh>
    <rPh sb="39" eb="41">
      <t>シリョウ</t>
    </rPh>
    <phoneticPr fontId="8"/>
  </si>
  <si>
    <t>８．その他都道府県知事が必要と認める資料</t>
    <rPh sb="4" eb="5">
      <t>タ</t>
    </rPh>
    <rPh sb="5" eb="9">
      <t>トドウフケン</t>
    </rPh>
    <rPh sb="9" eb="11">
      <t>チジ</t>
    </rPh>
    <rPh sb="12" eb="14">
      <t>ヒツヨウ</t>
    </rPh>
    <rPh sb="15" eb="16">
      <t>ミト</t>
    </rPh>
    <rPh sb="18" eb="20">
      <t>シリョウ</t>
    </rPh>
    <phoneticPr fontId="8"/>
  </si>
  <si>
    <t>改　　　　　　　　正　　　　　　　　前</t>
    <rPh sb="0" eb="1">
      <t>アラタ</t>
    </rPh>
    <rPh sb="9" eb="10">
      <t>セイ</t>
    </rPh>
    <rPh sb="18" eb="19">
      <t>マエ</t>
    </rPh>
    <phoneticPr fontId="8"/>
  </si>
  <si>
    <t>別紙様式第１－１号別添３</t>
    <rPh sb="0" eb="2">
      <t>ベッシ</t>
    </rPh>
    <rPh sb="2" eb="4">
      <t>ヨウシキ</t>
    </rPh>
    <rPh sb="4" eb="5">
      <t>ダイ</t>
    </rPh>
    <rPh sb="8" eb="9">
      <t>ゴウ</t>
    </rPh>
    <rPh sb="9" eb="11">
      <t>ベッテン</t>
    </rPh>
    <phoneticPr fontId="8"/>
  </si>
  <si>
    <t>人・農地プランの適切性等</t>
    <rPh sb="0" eb="1">
      <t>ヒト</t>
    </rPh>
    <rPh sb="2" eb="4">
      <t>ノウチ</t>
    </rPh>
    <rPh sb="8" eb="11">
      <t>テキセツセイ</t>
    </rPh>
    <rPh sb="11" eb="12">
      <t>トウ</t>
    </rPh>
    <phoneticPr fontId="8"/>
  </si>
  <si>
    <t>市町村名：　　　　　　　</t>
    <rPh sb="0" eb="4">
      <t>シチョウソンメイ</t>
    </rPh>
    <phoneticPr fontId="8"/>
  </si>
  <si>
    <t>１　適切な人・農地プランの作成等がされている地区における事業</t>
    <rPh sb="2" eb="4">
      <t>テキセツ</t>
    </rPh>
    <rPh sb="5" eb="6">
      <t>ヒト</t>
    </rPh>
    <rPh sb="7" eb="9">
      <t>ノウチ</t>
    </rPh>
    <rPh sb="13" eb="15">
      <t>サクセイ</t>
    </rPh>
    <rPh sb="15" eb="16">
      <t>トウ</t>
    </rPh>
    <rPh sb="22" eb="24">
      <t>チク</t>
    </rPh>
    <rPh sb="28" eb="30">
      <t>ジギョウ</t>
    </rPh>
    <phoneticPr fontId="8"/>
  </si>
  <si>
    <t>地区名</t>
    <rPh sb="0" eb="3">
      <t>チクメイ</t>
    </rPh>
    <phoneticPr fontId="8"/>
  </si>
  <si>
    <t>経営体育成支援事業実施要綱別記１の第１の３の（１）のアの（ア）について実施されている。</t>
    <rPh sb="0" eb="3">
      <t>ケイエイタイ</t>
    </rPh>
    <rPh sb="3" eb="5">
      <t>イクセイ</t>
    </rPh>
    <rPh sb="5" eb="7">
      <t>シエン</t>
    </rPh>
    <rPh sb="7" eb="9">
      <t>ジギョウ</t>
    </rPh>
    <rPh sb="9" eb="11">
      <t>ジッシ</t>
    </rPh>
    <rPh sb="11" eb="13">
      <t>ヨウコウ</t>
    </rPh>
    <rPh sb="13" eb="15">
      <t>ベッキ</t>
    </rPh>
    <rPh sb="17" eb="18">
      <t>ダイ</t>
    </rPh>
    <rPh sb="35" eb="37">
      <t>ジッシ</t>
    </rPh>
    <phoneticPr fontId="8"/>
  </si>
  <si>
    <t>地域内の話合い等の状況及び公表の状況等について</t>
    <rPh sb="0" eb="2">
      <t>チイキ</t>
    </rPh>
    <rPh sb="2" eb="3">
      <t>ナイ</t>
    </rPh>
    <rPh sb="4" eb="6">
      <t>ハナシア</t>
    </rPh>
    <rPh sb="7" eb="8">
      <t>トウ</t>
    </rPh>
    <rPh sb="9" eb="11">
      <t>ジョウキョウ</t>
    </rPh>
    <rPh sb="11" eb="12">
      <t>オヨ</t>
    </rPh>
    <rPh sb="13" eb="15">
      <t>コウヒョウ</t>
    </rPh>
    <rPh sb="16" eb="18">
      <t>ジョウキョウ</t>
    </rPh>
    <rPh sb="18" eb="19">
      <t>トウ</t>
    </rPh>
    <phoneticPr fontId="8"/>
  </si>
  <si>
    <t>地域内の関係者で話合い等がなされている。</t>
    <rPh sb="0" eb="2">
      <t>チイキ</t>
    </rPh>
    <rPh sb="2" eb="3">
      <t>ナイ</t>
    </rPh>
    <rPh sb="4" eb="7">
      <t>カンケイシャ</t>
    </rPh>
    <rPh sb="8" eb="10">
      <t>ハナシア</t>
    </rPh>
    <rPh sb="11" eb="12">
      <t>トウ</t>
    </rPh>
    <phoneticPr fontId="8"/>
  </si>
  <si>
    <t>話合い等がなされた年月日</t>
    <rPh sb="0" eb="1">
      <t>ハナシ</t>
    </rPh>
    <rPh sb="1" eb="2">
      <t>ア</t>
    </rPh>
    <rPh sb="3" eb="4">
      <t>トウ</t>
    </rPh>
    <rPh sb="9" eb="12">
      <t>ネンガッピ</t>
    </rPh>
    <phoneticPr fontId="8"/>
  </si>
  <si>
    <t>年</t>
    <rPh sb="0" eb="1">
      <t>ネン</t>
    </rPh>
    <phoneticPr fontId="8"/>
  </si>
  <si>
    <t>月</t>
    <rPh sb="0" eb="1">
      <t>ガツ</t>
    </rPh>
    <phoneticPr fontId="8"/>
  </si>
  <si>
    <t>日</t>
    <rPh sb="0" eb="1">
      <t>ニチ</t>
    </rPh>
    <phoneticPr fontId="8"/>
  </si>
  <si>
    <t>話合い等の中で、今後の地域農業のあり方（農地集積・規模拡大、複合化、高付加価値化等）や農地中間管理機構の位置づけについて検討、人・農地プランに反映されている。</t>
    <rPh sb="0" eb="1">
      <t>ハナシ</t>
    </rPh>
    <rPh sb="1" eb="2">
      <t>ア</t>
    </rPh>
    <rPh sb="3" eb="4">
      <t>トウ</t>
    </rPh>
    <rPh sb="5" eb="6">
      <t>ナカ</t>
    </rPh>
    <rPh sb="8" eb="10">
      <t>コンゴ</t>
    </rPh>
    <rPh sb="11" eb="13">
      <t>チイキ</t>
    </rPh>
    <rPh sb="13" eb="15">
      <t>ノウギョウ</t>
    </rPh>
    <rPh sb="18" eb="19">
      <t>カタ</t>
    </rPh>
    <rPh sb="20" eb="22">
      <t>ノウチ</t>
    </rPh>
    <rPh sb="22" eb="24">
      <t>シュウセキ</t>
    </rPh>
    <rPh sb="25" eb="27">
      <t>キボ</t>
    </rPh>
    <rPh sb="27" eb="29">
      <t>カクダイ</t>
    </rPh>
    <rPh sb="30" eb="33">
      <t>フクゴウカ</t>
    </rPh>
    <rPh sb="34" eb="37">
      <t>コウフカ</t>
    </rPh>
    <rPh sb="37" eb="40">
      <t>カチカ</t>
    </rPh>
    <rPh sb="40" eb="41">
      <t>トウ</t>
    </rPh>
    <rPh sb="43" eb="45">
      <t>ノウチ</t>
    </rPh>
    <rPh sb="45" eb="47">
      <t>チュウカン</t>
    </rPh>
    <rPh sb="47" eb="49">
      <t>カンリ</t>
    </rPh>
    <rPh sb="49" eb="51">
      <t>キコウ</t>
    </rPh>
    <rPh sb="52" eb="54">
      <t>イチ</t>
    </rPh>
    <rPh sb="60" eb="62">
      <t>ケントウ</t>
    </rPh>
    <rPh sb="63" eb="64">
      <t>ヒト</t>
    </rPh>
    <rPh sb="65" eb="67">
      <t>ノウチ</t>
    </rPh>
    <rPh sb="71" eb="73">
      <t>ハンエイ</t>
    </rPh>
    <phoneticPr fontId="8"/>
  </si>
  <si>
    <t>人・農地プランが作成又は見直しされている。</t>
    <rPh sb="0" eb="1">
      <t>ヒト</t>
    </rPh>
    <rPh sb="2" eb="4">
      <t>ノウチ</t>
    </rPh>
    <rPh sb="8" eb="10">
      <t>サクセイ</t>
    </rPh>
    <rPh sb="10" eb="11">
      <t>マタ</t>
    </rPh>
    <rPh sb="12" eb="14">
      <t>ミナオ</t>
    </rPh>
    <phoneticPr fontId="8"/>
  </si>
  <si>
    <t>（</t>
    <phoneticPr fontId="8"/>
  </si>
  <si>
    <t>）</t>
    <phoneticPr fontId="8"/>
  </si>
  <si>
    <t>された年月日</t>
    <phoneticPr fontId="8"/>
  </si>
  <si>
    <t>作成</t>
    <rPh sb="0" eb="2">
      <t>サクセイ</t>
    </rPh>
    <phoneticPr fontId="8"/>
  </si>
  <si>
    <t>見直し</t>
    <rPh sb="0" eb="2">
      <t>ミナオ</t>
    </rPh>
    <phoneticPr fontId="8"/>
  </si>
  <si>
    <t>○○地区</t>
    <rPh sb="2" eb="4">
      <t>チク</t>
    </rPh>
    <phoneticPr fontId="8"/>
  </si>
  <si>
    <t>人・農地プランを公表又は公表を予定している。</t>
    <rPh sb="0" eb="1">
      <t>ヒト</t>
    </rPh>
    <rPh sb="2" eb="4">
      <t>ノウチ</t>
    </rPh>
    <rPh sb="8" eb="10">
      <t>コウヒョウ</t>
    </rPh>
    <rPh sb="10" eb="11">
      <t>マタ</t>
    </rPh>
    <rPh sb="12" eb="14">
      <t>コウヒョウ</t>
    </rPh>
    <rPh sb="15" eb="17">
      <t>ヨテイ</t>
    </rPh>
    <phoneticPr fontId="8"/>
  </si>
  <si>
    <t>年月日</t>
    <phoneticPr fontId="8"/>
  </si>
  <si>
    <t>公表</t>
    <rPh sb="0" eb="2">
      <t>コウヒョウ</t>
    </rPh>
    <phoneticPr fontId="8"/>
  </si>
  <si>
    <t>公表予定</t>
    <rPh sb="0" eb="2">
      <t>コウヒョウ</t>
    </rPh>
    <rPh sb="2" eb="4">
      <t>ヨテイ</t>
    </rPh>
    <phoneticPr fontId="8"/>
  </si>
  <si>
    <t>経営体育成支援事業実施要綱別記１の第１の３の（１）のアの（イ）について実施する予定である。</t>
    <rPh sb="0" eb="3">
      <t>ケイエイタイ</t>
    </rPh>
    <rPh sb="39" eb="41">
      <t>ヨテイ</t>
    </rPh>
    <phoneticPr fontId="8"/>
  </si>
  <si>
    <t>今後も継続して人・農地プランの内容の向上に向けた話合い等を行うこととしている。</t>
    <rPh sb="0" eb="2">
      <t>コンゴ</t>
    </rPh>
    <rPh sb="3" eb="5">
      <t>ケイゾク</t>
    </rPh>
    <rPh sb="7" eb="8">
      <t>ヒト</t>
    </rPh>
    <rPh sb="9" eb="11">
      <t>ノウチ</t>
    </rPh>
    <rPh sb="15" eb="17">
      <t>ナイヨウ</t>
    </rPh>
    <rPh sb="18" eb="20">
      <t>コウジョウ</t>
    </rPh>
    <rPh sb="21" eb="22">
      <t>ム</t>
    </rPh>
    <rPh sb="24" eb="26">
      <t>ハナシア</t>
    </rPh>
    <rPh sb="27" eb="28">
      <t>トウ</t>
    </rPh>
    <rPh sb="29" eb="30">
      <t>オコナ</t>
    </rPh>
    <phoneticPr fontId="8"/>
  </si>
  <si>
    <t>（今後の地域内の話合い等及び公表の予定について記載）</t>
    <rPh sb="1" eb="3">
      <t>コンゴ</t>
    </rPh>
    <rPh sb="4" eb="6">
      <t>チイキ</t>
    </rPh>
    <rPh sb="6" eb="7">
      <t>ナイ</t>
    </rPh>
    <rPh sb="8" eb="10">
      <t>ハナシア</t>
    </rPh>
    <rPh sb="11" eb="12">
      <t>ナド</t>
    </rPh>
    <rPh sb="12" eb="13">
      <t>オヨ</t>
    </rPh>
    <rPh sb="14" eb="16">
      <t>コウヒョウ</t>
    </rPh>
    <rPh sb="17" eb="19">
      <t>ヨテイ</t>
    </rPh>
    <rPh sb="23" eb="25">
      <t>キサイ</t>
    </rPh>
    <phoneticPr fontId="8"/>
  </si>
  <si>
    <t>（注）１．適切な人・農地プランが作成されているか確認するため、該当する場合に□にチェックを入れること。</t>
    <rPh sb="1" eb="2">
      <t>チュウ</t>
    </rPh>
    <rPh sb="5" eb="7">
      <t>テキセツ</t>
    </rPh>
    <rPh sb="8" eb="9">
      <t>ヒト</t>
    </rPh>
    <rPh sb="10" eb="12">
      <t>ノウチ</t>
    </rPh>
    <rPh sb="16" eb="18">
      <t>サクセイ</t>
    </rPh>
    <rPh sb="24" eb="26">
      <t>カクニン</t>
    </rPh>
    <rPh sb="31" eb="33">
      <t>ガイトウ</t>
    </rPh>
    <rPh sb="35" eb="37">
      <t>バアイ</t>
    </rPh>
    <rPh sb="45" eb="46">
      <t>イ</t>
    </rPh>
    <phoneticPr fontId="8"/>
  </si>
  <si>
    <t>　　　　　チェックがない場合には、適切な人・農地プランが作成されていないため本事業の対象外となりますのでご注意く
　　　　ださい。</t>
    <rPh sb="12" eb="14">
      <t>バアイ</t>
    </rPh>
    <rPh sb="17" eb="19">
      <t>テキセツ</t>
    </rPh>
    <rPh sb="20" eb="21">
      <t>ヒト</t>
    </rPh>
    <rPh sb="22" eb="24">
      <t>ノウチ</t>
    </rPh>
    <rPh sb="28" eb="30">
      <t>サクセイ</t>
    </rPh>
    <rPh sb="38" eb="41">
      <t>ホンジギョウ</t>
    </rPh>
    <rPh sb="42" eb="45">
      <t>タイショウガイ</t>
    </rPh>
    <rPh sb="53" eb="55">
      <t>チュウイ</t>
    </rPh>
    <phoneticPr fontId="8"/>
  </si>
  <si>
    <t>　２．「人・農地プランが作成又は見直しされている」欄の右の括弧には「作成」又は「見直し」と記載し、「人・農地プランを
　　公表又は公表を予定している」欄の右の括弧には「公表」又は「公表予定」と記載すること。</t>
    <rPh sb="25" eb="26">
      <t>ラン</t>
    </rPh>
    <rPh sb="27" eb="28">
      <t>ミギ</t>
    </rPh>
    <rPh sb="29" eb="31">
      <t>カッコ</t>
    </rPh>
    <rPh sb="34" eb="36">
      <t>サクセイ</t>
    </rPh>
    <rPh sb="37" eb="38">
      <t>マタ</t>
    </rPh>
    <rPh sb="40" eb="42">
      <t>ミナオ</t>
    </rPh>
    <rPh sb="45" eb="47">
      <t>キサイ</t>
    </rPh>
    <rPh sb="75" eb="76">
      <t>ラン</t>
    </rPh>
    <rPh sb="84" eb="86">
      <t>コウヒョウ</t>
    </rPh>
    <rPh sb="90" eb="92">
      <t>コウヒョウ</t>
    </rPh>
    <rPh sb="92" eb="94">
      <t>ヨテイ</t>
    </rPh>
    <phoneticPr fontId="8"/>
  </si>
  <si>
    <t>２　人・農地プランの作成等がされていないが農地中間管理機構から賃借権等の設定等を
　受けた者が営農範囲とする地区における事業</t>
    <rPh sb="2" eb="3">
      <t>ジン</t>
    </rPh>
    <rPh sb="4" eb="6">
      <t>ノウチ</t>
    </rPh>
    <rPh sb="10" eb="13">
      <t>サクセイナド</t>
    </rPh>
    <rPh sb="21" eb="23">
      <t>ノウチ</t>
    </rPh>
    <rPh sb="23" eb="25">
      <t>チュウカン</t>
    </rPh>
    <rPh sb="25" eb="27">
      <t>カンリ</t>
    </rPh>
    <rPh sb="27" eb="29">
      <t>キコウ</t>
    </rPh>
    <rPh sb="31" eb="35">
      <t>チンシャクケンナド</t>
    </rPh>
    <rPh sb="36" eb="39">
      <t>セッテイナド</t>
    </rPh>
    <rPh sb="42" eb="43">
      <t>ウ</t>
    </rPh>
    <rPh sb="45" eb="46">
      <t>モノ</t>
    </rPh>
    <rPh sb="47" eb="49">
      <t>エイノウ</t>
    </rPh>
    <rPh sb="49" eb="51">
      <t>ハンイ</t>
    </rPh>
    <rPh sb="54" eb="56">
      <t>チク</t>
    </rPh>
    <rPh sb="60" eb="62">
      <t>ジギョウ</t>
    </rPh>
    <phoneticPr fontId="8"/>
  </si>
  <si>
    <t>該当の有無</t>
    <rPh sb="0" eb="2">
      <t>ガイトウ</t>
    </rPh>
    <rPh sb="3" eb="5">
      <t>ウム</t>
    </rPh>
    <phoneticPr fontId="8"/>
  </si>
  <si>
    <t>（注）人・農地プランの作成時期等が明らかな場合にチェックを入れること。</t>
    <rPh sb="1" eb="2">
      <t>チュウ</t>
    </rPh>
    <rPh sb="3" eb="4">
      <t>ヒト</t>
    </rPh>
    <rPh sb="5" eb="7">
      <t>ノウチ</t>
    </rPh>
    <rPh sb="11" eb="13">
      <t>サクセイ</t>
    </rPh>
    <rPh sb="13" eb="16">
      <t>ジキトウ</t>
    </rPh>
    <rPh sb="17" eb="18">
      <t>アキ</t>
    </rPh>
    <rPh sb="21" eb="23">
      <t>バアイ</t>
    </rPh>
    <rPh sb="29" eb="30">
      <t>イ</t>
    </rPh>
    <phoneticPr fontId="8"/>
  </si>
  <si>
    <t>　　　複数地区で実施する場合には、欄を追加して記載すること。</t>
    <rPh sb="3" eb="5">
      <t>フクスウ</t>
    </rPh>
    <rPh sb="5" eb="7">
      <t>チク</t>
    </rPh>
    <rPh sb="8" eb="10">
      <t>ジッシ</t>
    </rPh>
    <rPh sb="12" eb="14">
      <t>バアイ</t>
    </rPh>
    <rPh sb="17" eb="18">
      <t>ラン</t>
    </rPh>
    <rPh sb="19" eb="21">
      <t>ツイカ</t>
    </rPh>
    <rPh sb="23" eb="25">
      <t>キサイ</t>
    </rPh>
    <phoneticPr fontId="8"/>
  </si>
  <si>
    <t>人・農地プランの
作成時期</t>
    <rPh sb="0" eb="1">
      <t>ヒト</t>
    </rPh>
    <rPh sb="2" eb="4">
      <t>ノウチ</t>
    </rPh>
    <rPh sb="9" eb="11">
      <t>サクセイ</t>
    </rPh>
    <rPh sb="11" eb="13">
      <t>ジキ</t>
    </rPh>
    <phoneticPr fontId="8"/>
  </si>
  <si>
    <t>作成スケジュール</t>
    <rPh sb="0" eb="2">
      <t>サクセイ</t>
    </rPh>
    <phoneticPr fontId="8"/>
  </si>
  <si>
    <t>別紙様式第１－１号別添１</t>
    <rPh sb="0" eb="2">
      <t>ベッシ</t>
    </rPh>
    <rPh sb="2" eb="4">
      <t>ヨウシキ</t>
    </rPh>
    <rPh sb="4" eb="5">
      <t>ダイ</t>
    </rPh>
    <rPh sb="8" eb="9">
      <t>ゴウ</t>
    </rPh>
    <rPh sb="9" eb="11">
      <t>ベッテン</t>
    </rPh>
    <phoneticPr fontId="8"/>
  </si>
  <si>
    <t>予算の配分基準ポイント</t>
    <rPh sb="0" eb="2">
      <t>ヨサン</t>
    </rPh>
    <rPh sb="3" eb="5">
      <t>ハイブン</t>
    </rPh>
    <rPh sb="5" eb="7">
      <t>キジュン</t>
    </rPh>
    <phoneticPr fontId="8"/>
  </si>
  <si>
    <t>（１）配分基準</t>
    <rPh sb="3" eb="5">
      <t>ハイブン</t>
    </rPh>
    <rPh sb="5" eb="7">
      <t>キジュン</t>
    </rPh>
    <phoneticPr fontId="8"/>
  </si>
  <si>
    <t>配分基準項目</t>
    <rPh sb="0" eb="2">
      <t>ハイブン</t>
    </rPh>
    <rPh sb="2" eb="4">
      <t>キジュン</t>
    </rPh>
    <rPh sb="4" eb="6">
      <t>コウモク</t>
    </rPh>
    <phoneticPr fontId="8"/>
  </si>
  <si>
    <t>助成対象者数
Ａ</t>
    <rPh sb="0" eb="2">
      <t>ジョセイ</t>
    </rPh>
    <rPh sb="2" eb="5">
      <t>タイショウシャ</t>
    </rPh>
    <rPh sb="5" eb="6">
      <t>スウ</t>
    </rPh>
    <phoneticPr fontId="8"/>
  </si>
  <si>
    <t>点数
Ｂ</t>
    <rPh sb="0" eb="2">
      <t>テンスウ</t>
    </rPh>
    <phoneticPr fontId="8"/>
  </si>
  <si>
    <t>ポイント
C=Ａ×Ｂ</t>
    <phoneticPr fontId="8"/>
  </si>
  <si>
    <t>ア　現状ポイント</t>
    <rPh sb="2" eb="4">
      <t>ゲンジョウ</t>
    </rPh>
    <phoneticPr fontId="8"/>
  </si>
  <si>
    <t>　　直近年の付加価値額が（ア）又は（イ）のいずれかとなっている。
　　ただし、④の新規就農ポイントの加点を受ける者は除く。</t>
    <rPh sb="2" eb="4">
      <t>チョッキン</t>
    </rPh>
    <rPh sb="4" eb="5">
      <t>ネン</t>
    </rPh>
    <rPh sb="6" eb="8">
      <t>フカ</t>
    </rPh>
    <rPh sb="8" eb="11">
      <t>カチガク</t>
    </rPh>
    <rPh sb="15" eb="16">
      <t>マタ</t>
    </rPh>
    <rPh sb="41" eb="43">
      <t>シンキ</t>
    </rPh>
    <rPh sb="43" eb="45">
      <t>シュウノウ</t>
    </rPh>
    <rPh sb="50" eb="52">
      <t>カテン</t>
    </rPh>
    <rPh sb="53" eb="54">
      <t>ウ</t>
    </rPh>
    <rPh sb="56" eb="57">
      <t>シャ</t>
    </rPh>
    <rPh sb="58" eb="59">
      <t>ノゾ</t>
    </rPh>
    <phoneticPr fontId="8"/>
  </si>
  <si>
    <t>（ア）直近年度の付加価値額</t>
    <rPh sb="3" eb="5">
      <t>チョッキン</t>
    </rPh>
    <rPh sb="5" eb="7">
      <t>ネンド</t>
    </rPh>
    <rPh sb="8" eb="10">
      <t>フカ</t>
    </rPh>
    <rPh sb="10" eb="13">
      <t>カチガク</t>
    </rPh>
    <phoneticPr fontId="8"/>
  </si>
  <si>
    <t>ａ　基準額（600万円）以上</t>
    <rPh sb="2" eb="5">
      <t>キジュンガク</t>
    </rPh>
    <rPh sb="9" eb="11">
      <t>マンエン</t>
    </rPh>
    <rPh sb="12" eb="14">
      <t>イジョウ</t>
    </rPh>
    <phoneticPr fontId="8"/>
  </si>
  <si>
    <t>１経営体
につき１点</t>
    <rPh sb="1" eb="4">
      <t>ケイエイタイ</t>
    </rPh>
    <rPh sb="9" eb="10">
      <t>テン</t>
    </rPh>
    <phoneticPr fontId="8"/>
  </si>
  <si>
    <t>ｂ　基準額の50％増し（900万円）以上</t>
    <rPh sb="2" eb="5">
      <t>キジュンガク</t>
    </rPh>
    <rPh sb="9" eb="10">
      <t>マ</t>
    </rPh>
    <rPh sb="15" eb="17">
      <t>マンエン</t>
    </rPh>
    <rPh sb="18" eb="20">
      <t>イジョウ</t>
    </rPh>
    <phoneticPr fontId="8"/>
  </si>
  <si>
    <t>１経営体
につき２点</t>
    <rPh sb="1" eb="4">
      <t>ケイエイタイ</t>
    </rPh>
    <rPh sb="9" eb="10">
      <t>テン</t>
    </rPh>
    <phoneticPr fontId="8"/>
  </si>
  <si>
    <t>ｃ　基準額の100％増し（1,200万円）以上</t>
    <rPh sb="2" eb="5">
      <t>キジュンガク</t>
    </rPh>
    <rPh sb="10" eb="11">
      <t>マ</t>
    </rPh>
    <rPh sb="18" eb="20">
      <t>マンエン</t>
    </rPh>
    <rPh sb="21" eb="23">
      <t>イジョウ</t>
    </rPh>
    <phoneticPr fontId="8"/>
  </si>
  <si>
    <t>１経営体
につき３点</t>
    <rPh sb="1" eb="4">
      <t>ケイエイタイ</t>
    </rPh>
    <rPh sb="9" eb="10">
      <t>テン</t>
    </rPh>
    <phoneticPr fontId="8"/>
  </si>
  <si>
    <t>ｄ　基準額の200％増し（1,800万円）以上</t>
    <rPh sb="2" eb="5">
      <t>キジュンガク</t>
    </rPh>
    <rPh sb="10" eb="11">
      <t>マ</t>
    </rPh>
    <rPh sb="18" eb="20">
      <t>マンエン</t>
    </rPh>
    <rPh sb="21" eb="23">
      <t>イジョウ</t>
    </rPh>
    <phoneticPr fontId="8"/>
  </si>
  <si>
    <t>１経営体
につき４点</t>
    <rPh sb="1" eb="4">
      <t>ケイエイタイ</t>
    </rPh>
    <rPh sb="9" eb="10">
      <t>テン</t>
    </rPh>
    <phoneticPr fontId="8"/>
  </si>
  <si>
    <t>（イ）直近年度の就業者１人当たり付加価値額</t>
    <rPh sb="3" eb="5">
      <t>チョッキン</t>
    </rPh>
    <rPh sb="5" eb="7">
      <t>ネンド</t>
    </rPh>
    <rPh sb="8" eb="11">
      <t>シュウギョウシャ</t>
    </rPh>
    <rPh sb="12" eb="13">
      <t>ヒト</t>
    </rPh>
    <rPh sb="13" eb="14">
      <t>ア</t>
    </rPh>
    <rPh sb="16" eb="18">
      <t>フカ</t>
    </rPh>
    <rPh sb="18" eb="21">
      <t>カチガク</t>
    </rPh>
    <phoneticPr fontId="8"/>
  </si>
  <si>
    <t>ａ　基準額（250万円）以上</t>
    <rPh sb="2" eb="5">
      <t>キジュンガク</t>
    </rPh>
    <rPh sb="9" eb="11">
      <t>マンエン</t>
    </rPh>
    <rPh sb="12" eb="14">
      <t>イジョウ</t>
    </rPh>
    <phoneticPr fontId="8"/>
  </si>
  <si>
    <t>ｂ　基準額の25％増し（313万円）以上</t>
    <rPh sb="2" eb="5">
      <t>キジュンガク</t>
    </rPh>
    <rPh sb="9" eb="10">
      <t>マ</t>
    </rPh>
    <rPh sb="15" eb="17">
      <t>マンエン</t>
    </rPh>
    <rPh sb="18" eb="20">
      <t>イジョウ</t>
    </rPh>
    <phoneticPr fontId="8"/>
  </si>
  <si>
    <t>ｃ　基準額の50％増し（375万円）以上</t>
    <rPh sb="2" eb="5">
      <t>キジュンガク</t>
    </rPh>
    <rPh sb="9" eb="10">
      <t>マ</t>
    </rPh>
    <rPh sb="15" eb="17">
      <t>マンエン</t>
    </rPh>
    <rPh sb="18" eb="20">
      <t>イジョウ</t>
    </rPh>
    <phoneticPr fontId="8"/>
  </si>
  <si>
    <t>ｄ　基準額の100％増し（500万円）以上</t>
    <rPh sb="2" eb="5">
      <t>キジュンガク</t>
    </rPh>
    <rPh sb="10" eb="11">
      <t>マ</t>
    </rPh>
    <rPh sb="16" eb="18">
      <t>マンエン</t>
    </rPh>
    <rPh sb="19" eb="21">
      <t>イジョウ</t>
    </rPh>
    <phoneticPr fontId="8"/>
  </si>
  <si>
    <t>（注）臨時雇用は延べ240人・日を１人として算定。
　（小数点第１位まで求める（小数点第２位以下は四捨五入。））</t>
    <rPh sb="1" eb="2">
      <t>チュウ</t>
    </rPh>
    <rPh sb="3" eb="5">
      <t>リンジ</t>
    </rPh>
    <rPh sb="5" eb="7">
      <t>コヨウ</t>
    </rPh>
    <rPh sb="8" eb="9">
      <t>ノ</t>
    </rPh>
    <rPh sb="13" eb="14">
      <t>ヒト</t>
    </rPh>
    <rPh sb="15" eb="16">
      <t>ヒ</t>
    </rPh>
    <rPh sb="18" eb="19">
      <t>ヒト</t>
    </rPh>
    <rPh sb="22" eb="24">
      <t>サンテイ</t>
    </rPh>
    <rPh sb="28" eb="31">
      <t>ショウスウテン</t>
    </rPh>
    <rPh sb="31" eb="32">
      <t>ダイ</t>
    </rPh>
    <rPh sb="33" eb="34">
      <t>イ</t>
    </rPh>
    <rPh sb="36" eb="37">
      <t>モト</t>
    </rPh>
    <rPh sb="40" eb="43">
      <t>ショウスウテン</t>
    </rPh>
    <rPh sb="43" eb="44">
      <t>ダイ</t>
    </rPh>
    <rPh sb="45" eb="46">
      <t>イ</t>
    </rPh>
    <rPh sb="46" eb="48">
      <t>イカ</t>
    </rPh>
    <rPh sb="49" eb="53">
      <t>シシャゴニュウ</t>
    </rPh>
    <phoneticPr fontId="8"/>
  </si>
  <si>
    <t>イ　目標ポイント</t>
    <rPh sb="2" eb="4">
      <t>モクヒョウ</t>
    </rPh>
    <phoneticPr fontId="8"/>
  </si>
  <si>
    <t>　　④の新規就農ポイントの加点を受ける者にあっては（イ）、
　その他の者は（ア）の取組に該当している。</t>
    <rPh sb="4" eb="6">
      <t>シンキ</t>
    </rPh>
    <rPh sb="6" eb="8">
      <t>シュウノウ</t>
    </rPh>
    <rPh sb="13" eb="15">
      <t>カテン</t>
    </rPh>
    <rPh sb="16" eb="17">
      <t>ウ</t>
    </rPh>
    <rPh sb="19" eb="20">
      <t>シャ</t>
    </rPh>
    <rPh sb="33" eb="34">
      <t>タ</t>
    </rPh>
    <rPh sb="35" eb="36">
      <t>シャ</t>
    </rPh>
    <rPh sb="41" eb="43">
      <t>トリクミ</t>
    </rPh>
    <rPh sb="44" eb="46">
      <t>ガイトウ</t>
    </rPh>
    <phoneticPr fontId="8"/>
  </si>
  <si>
    <t>（ア）目標年度までの付加価値額又は就業者１人当たりの付加価値額の拡大率</t>
    <rPh sb="3" eb="5">
      <t>モクヒョウ</t>
    </rPh>
    <rPh sb="5" eb="7">
      <t>ネンド</t>
    </rPh>
    <rPh sb="10" eb="12">
      <t>フカ</t>
    </rPh>
    <rPh sb="12" eb="15">
      <t>カチガク</t>
    </rPh>
    <rPh sb="15" eb="16">
      <t>マタ</t>
    </rPh>
    <rPh sb="17" eb="20">
      <t>シュウギョウシャ</t>
    </rPh>
    <rPh sb="21" eb="22">
      <t>ヒト</t>
    </rPh>
    <rPh sb="22" eb="23">
      <t>ア</t>
    </rPh>
    <rPh sb="26" eb="28">
      <t>フカ</t>
    </rPh>
    <rPh sb="28" eb="31">
      <t>カチガク</t>
    </rPh>
    <rPh sb="32" eb="35">
      <t>カクダイリツ</t>
    </rPh>
    <phoneticPr fontId="8"/>
  </si>
  <si>
    <t>ａ　３％以上</t>
    <rPh sb="4" eb="6">
      <t>イジョウ</t>
    </rPh>
    <phoneticPr fontId="8"/>
  </si>
  <si>
    <t>ｂ　５％以上</t>
    <rPh sb="4" eb="6">
      <t>イジョウ</t>
    </rPh>
    <phoneticPr fontId="8"/>
  </si>
  <si>
    <t>ｃ　７％以上</t>
    <rPh sb="4" eb="6">
      <t>イジョウ</t>
    </rPh>
    <phoneticPr fontId="8"/>
  </si>
  <si>
    <t>ｄ　９％以上</t>
    <rPh sb="4" eb="6">
      <t>イジョウ</t>
    </rPh>
    <phoneticPr fontId="8"/>
  </si>
  <si>
    <t>ｅ　12％以上</t>
    <rPh sb="5" eb="7">
      <t>イジョウ</t>
    </rPh>
    <phoneticPr fontId="8"/>
  </si>
  <si>
    <t>１経営体
につき５点</t>
    <rPh sb="1" eb="4">
      <t>ケイエイタイ</t>
    </rPh>
    <rPh sb="9" eb="10">
      <t>テン</t>
    </rPh>
    <phoneticPr fontId="8"/>
  </si>
  <si>
    <t>ｆ　15％以上</t>
    <rPh sb="5" eb="7">
      <t>イジョウ</t>
    </rPh>
    <phoneticPr fontId="8"/>
  </si>
  <si>
    <t>１経営体
につき６点</t>
    <rPh sb="1" eb="4">
      <t>ケイエイタイ</t>
    </rPh>
    <rPh sb="9" eb="10">
      <t>テン</t>
    </rPh>
    <phoneticPr fontId="8"/>
  </si>
  <si>
    <t>（イ）目標年度の付加価値額</t>
    <rPh sb="3" eb="5">
      <t>モクヒョウ</t>
    </rPh>
    <rPh sb="5" eb="7">
      <t>ネンド</t>
    </rPh>
    <rPh sb="8" eb="10">
      <t>フカ</t>
    </rPh>
    <rPh sb="10" eb="13">
      <t>カチガク</t>
    </rPh>
    <phoneticPr fontId="8"/>
  </si>
  <si>
    <t>ａ　基準額（目標年度における就農後経過年数×50万円）以上</t>
    <rPh sb="2" eb="5">
      <t>キジュンガク</t>
    </rPh>
    <rPh sb="6" eb="8">
      <t>モクヒョウ</t>
    </rPh>
    <rPh sb="8" eb="10">
      <t>ネンド</t>
    </rPh>
    <rPh sb="14" eb="16">
      <t>シュウノウ</t>
    </rPh>
    <rPh sb="16" eb="17">
      <t>ゴ</t>
    </rPh>
    <rPh sb="17" eb="19">
      <t>ケイカ</t>
    </rPh>
    <rPh sb="19" eb="21">
      <t>ネンスウ</t>
    </rPh>
    <rPh sb="24" eb="26">
      <t>マンエン</t>
    </rPh>
    <rPh sb="27" eb="29">
      <t>イジョウ</t>
    </rPh>
    <phoneticPr fontId="8"/>
  </si>
  <si>
    <t>ｂ　基準額の10％増し以上</t>
    <rPh sb="2" eb="5">
      <t>キジュンガク</t>
    </rPh>
    <rPh sb="9" eb="10">
      <t>マ</t>
    </rPh>
    <rPh sb="11" eb="13">
      <t>イジョウ</t>
    </rPh>
    <phoneticPr fontId="8"/>
  </si>
  <si>
    <t>ｃ　基準額の20％増し以上</t>
    <rPh sb="2" eb="5">
      <t>キジュンガク</t>
    </rPh>
    <rPh sb="9" eb="10">
      <t>マ</t>
    </rPh>
    <rPh sb="11" eb="13">
      <t>イジョウ</t>
    </rPh>
    <phoneticPr fontId="8"/>
  </si>
  <si>
    <t>ｄ　基準額の30％増し以上</t>
    <rPh sb="2" eb="5">
      <t>キジュンガク</t>
    </rPh>
    <rPh sb="9" eb="10">
      <t>マ</t>
    </rPh>
    <rPh sb="11" eb="13">
      <t>イジョウ</t>
    </rPh>
    <phoneticPr fontId="8"/>
  </si>
  <si>
    <t>ｅ　基準額の40％増し以上</t>
    <rPh sb="2" eb="5">
      <t>キジュンガク</t>
    </rPh>
    <rPh sb="9" eb="10">
      <t>マ</t>
    </rPh>
    <rPh sb="11" eb="13">
      <t>イジョウ</t>
    </rPh>
    <phoneticPr fontId="8"/>
  </si>
  <si>
    <t>　事業実施前３年度内に経営面積の拡大に取り組み、３年度前より経営面積が拡大しており、アからオまでのいずれかの取組に該当している。</t>
    <rPh sb="26" eb="27">
      <t>ド</t>
    </rPh>
    <rPh sb="54" eb="56">
      <t>トリクミ</t>
    </rPh>
    <rPh sb="57" eb="59">
      <t>ガイトウ</t>
    </rPh>
    <phoneticPr fontId="8"/>
  </si>
  <si>
    <t>ア　農地中間管理機構から賃借権等の設定等を受けており、かつ、目標年度
  に現状より４ha（営農類型が施設園芸作の場合は２ha、果樹作の場合は
  １ha）以上の経営面積の拡大を行うこととしている。</t>
    <phoneticPr fontId="8"/>
  </si>
  <si>
    <t>イ　農地中間管理機構から賃借権等の設定等を受けており、かつ、目標年度
　に現状より２ha（営農類型が施設園芸作の場合は１ha、果樹作の場合は
　0.5ha）以上の経営面積の拡大を行うこととしている。</t>
    <phoneticPr fontId="8"/>
  </si>
  <si>
    <t>ウ　農地中間管理機構から賃借権等の設定等を受けており、かつ、目標年度
　に現状より経営面積の拡大を行うこととしている、又は目標年度に現状より
　４ha（営農類型が施設園芸作の場合は２ha、果樹作の場合は１ha）以上の経
　営面積の拡大を行うこととしている。</t>
    <phoneticPr fontId="8"/>
  </si>
  <si>
    <t>エ　農地中間管理機構から賃借権等の設定等を受けている、又は目標年度
　に現状より２ha（営農類型が施設園芸作の場合は１ha、果樹作の場合は
　0.5ha）以上の経営面積の拡大を行うこととしている。</t>
    <phoneticPr fontId="8"/>
  </si>
  <si>
    <t>オ　上記アからエまでに該当しない経営体で、目標年度に現状より経営面積
　の拡大を行うこととしている。</t>
    <phoneticPr fontId="8"/>
  </si>
  <si>
    <t>経営管理の高度化</t>
    <rPh sb="0" eb="2">
      <t>ケイエイ</t>
    </rPh>
    <rPh sb="2" eb="4">
      <t>カンリ</t>
    </rPh>
    <rPh sb="5" eb="8">
      <t>コウドカ</t>
    </rPh>
    <phoneticPr fontId="8"/>
  </si>
  <si>
    <t>以下に該当する場合はそれぞれ加点する。</t>
    <rPh sb="0" eb="2">
      <t>イカ</t>
    </rPh>
    <phoneticPr fontId="8"/>
  </si>
  <si>
    <t>ア　現在、法人化している又は目標年度までに法人化することとしている。</t>
    <rPh sb="2" eb="4">
      <t>ゲンザイ</t>
    </rPh>
    <rPh sb="5" eb="8">
      <t>ホウジンカ</t>
    </rPh>
    <rPh sb="12" eb="13">
      <t>マタ</t>
    </rPh>
    <rPh sb="14" eb="16">
      <t>モクヒョウ</t>
    </rPh>
    <rPh sb="16" eb="18">
      <t>ネンド</t>
    </rPh>
    <rPh sb="21" eb="24">
      <t>ホウジンカ</t>
    </rPh>
    <phoneticPr fontId="8"/>
  </si>
  <si>
    <t>イ　国際水準GAPの認証を取得している。</t>
    <rPh sb="2" eb="4">
      <t>コクサイ</t>
    </rPh>
    <rPh sb="4" eb="6">
      <t>スイジュン</t>
    </rPh>
    <rPh sb="10" eb="12">
      <t>ニンショウ</t>
    </rPh>
    <rPh sb="13" eb="15">
      <t>シュトク</t>
    </rPh>
    <phoneticPr fontId="8"/>
  </si>
  <si>
    <t>新規就農</t>
    <rPh sb="0" eb="2">
      <t>シンキ</t>
    </rPh>
    <rPh sb="2" eb="4">
      <t>シュウノウ</t>
    </rPh>
    <phoneticPr fontId="8"/>
  </si>
  <si>
    <t>　事業実施年度に就農する者又は就農後５年度以内の者である。
　ただし、認定就農者である場合に限る。</t>
    <rPh sb="20" eb="21">
      <t>ド</t>
    </rPh>
    <rPh sb="35" eb="37">
      <t>ニンテイ</t>
    </rPh>
    <rPh sb="37" eb="40">
      <t>シュウノウシャ</t>
    </rPh>
    <rPh sb="43" eb="45">
      <t>バアイ</t>
    </rPh>
    <rPh sb="46" eb="47">
      <t>カギ</t>
    </rPh>
    <phoneticPr fontId="8"/>
  </si>
  <si>
    <t>ａ　45歳までに就農した者である場合（法人にあっては、役員の過半が45歳以
　下である場合に限る。）</t>
    <rPh sb="4" eb="5">
      <t>サイ</t>
    </rPh>
    <rPh sb="8" eb="10">
      <t>シュウノウ</t>
    </rPh>
    <rPh sb="12" eb="13">
      <t>モノ</t>
    </rPh>
    <rPh sb="16" eb="18">
      <t>バアイ</t>
    </rPh>
    <rPh sb="19" eb="21">
      <t>ホウジン</t>
    </rPh>
    <rPh sb="27" eb="29">
      <t>ヤクイン</t>
    </rPh>
    <rPh sb="30" eb="32">
      <t>カハン</t>
    </rPh>
    <rPh sb="35" eb="36">
      <t>サイ</t>
    </rPh>
    <rPh sb="36" eb="37">
      <t>イ</t>
    </rPh>
    <rPh sb="43" eb="45">
      <t>バアイ</t>
    </rPh>
    <rPh sb="46" eb="47">
      <t>カギ</t>
    </rPh>
    <phoneticPr fontId="8"/>
  </si>
  <si>
    <t>ｂ　農業次世代人材投資事業（経営開始型）の交付を受けていない場合</t>
    <rPh sb="21" eb="23">
      <t>コウフ</t>
    </rPh>
    <rPh sb="24" eb="25">
      <t>ウ</t>
    </rPh>
    <rPh sb="30" eb="32">
      <t>バアイ</t>
    </rPh>
    <phoneticPr fontId="8"/>
  </si>
  <si>
    <t>農業者の育成</t>
    <rPh sb="0" eb="3">
      <t>ノウギョウシャ</t>
    </rPh>
    <rPh sb="4" eb="6">
      <t>イクセイ</t>
    </rPh>
    <phoneticPr fontId="8"/>
  </si>
  <si>
    <t>　農業研修生（国内で農業を生業とする予定の者に限り、外国人技能実習制度に基づく者を除く。）を受け入れている。</t>
    <phoneticPr fontId="8"/>
  </si>
  <si>
    <t>a　就農に向けて必要な技術等を習得できる経営体として都道府県が認めた
　者である場合</t>
    <rPh sb="15" eb="17">
      <t>シュウトク</t>
    </rPh>
    <phoneticPr fontId="8"/>
  </si>
  <si>
    <t>ｂ　ａの加点対象者が受け入れた農業研修生が、過去５年以内に研修を終了
　して独立し、認定就農者又は認定農業者となった場合</t>
    <phoneticPr fontId="8"/>
  </si>
  <si>
    <t>女性の取組</t>
    <rPh sb="0" eb="2">
      <t>ジョセイ</t>
    </rPh>
    <rPh sb="3" eb="5">
      <t>トリクミ</t>
    </rPh>
    <phoneticPr fontId="8"/>
  </si>
  <si>
    <t>　以下のいずれかの取り組みである。
ア　女性農業者（自らが農業経営を行っている又は部門間で区分経理を行って
　いる場合に当該部門の責任者である者）
イ　代表者が女性であるか、役員若しくは構成員のうち女性が過半を占める法
　人又は任意組織
ウ　法人又は任意組織であって、部門間で区分経理を行っている場合に女性
　が当該部門の責任者であるもの</t>
    <rPh sb="1" eb="3">
      <t>イカ</t>
    </rPh>
    <rPh sb="9" eb="10">
      <t>ト</t>
    </rPh>
    <rPh sb="11" eb="12">
      <t>ク</t>
    </rPh>
    <rPh sb="26" eb="27">
      <t>ミズカ</t>
    </rPh>
    <rPh sb="29" eb="31">
      <t>ノウギョウ</t>
    </rPh>
    <rPh sb="31" eb="33">
      <t>ケイエイ</t>
    </rPh>
    <rPh sb="34" eb="35">
      <t>オコナ</t>
    </rPh>
    <rPh sb="39" eb="40">
      <t>マタ</t>
    </rPh>
    <rPh sb="41" eb="44">
      <t>ブモンカン</t>
    </rPh>
    <rPh sb="45" eb="47">
      <t>クブン</t>
    </rPh>
    <rPh sb="47" eb="49">
      <t>ケイリ</t>
    </rPh>
    <rPh sb="50" eb="51">
      <t>オコナ</t>
    </rPh>
    <rPh sb="57" eb="59">
      <t>バアイ</t>
    </rPh>
    <rPh sb="60" eb="62">
      <t>トウガイ</t>
    </rPh>
    <rPh sb="62" eb="64">
      <t>ブモン</t>
    </rPh>
    <rPh sb="65" eb="68">
      <t>セキニンシャ</t>
    </rPh>
    <rPh sb="71" eb="72">
      <t>モノ</t>
    </rPh>
    <rPh sb="76" eb="79">
      <t>ダイヒョウシャ</t>
    </rPh>
    <rPh sb="80" eb="82">
      <t>ジョセイ</t>
    </rPh>
    <rPh sb="87" eb="89">
      <t>ヤクイン</t>
    </rPh>
    <rPh sb="89" eb="90">
      <t>モ</t>
    </rPh>
    <rPh sb="93" eb="96">
      <t>コウセイイン</t>
    </rPh>
    <rPh sb="99" eb="101">
      <t>ジョセイ</t>
    </rPh>
    <rPh sb="102" eb="104">
      <t>カハン</t>
    </rPh>
    <rPh sb="105" eb="106">
      <t>シ</t>
    </rPh>
    <rPh sb="112" eb="113">
      <t>マタ</t>
    </rPh>
    <rPh sb="114" eb="116">
      <t>ニンイ</t>
    </rPh>
    <rPh sb="116" eb="118">
      <t>ソシキ</t>
    </rPh>
    <rPh sb="121" eb="123">
      <t>ホウジン</t>
    </rPh>
    <rPh sb="123" eb="124">
      <t>マタ</t>
    </rPh>
    <rPh sb="125" eb="127">
      <t>ニンイ</t>
    </rPh>
    <rPh sb="127" eb="129">
      <t>ソシキ</t>
    </rPh>
    <rPh sb="134" eb="137">
      <t>ブモンカン</t>
    </rPh>
    <rPh sb="138" eb="140">
      <t>クブン</t>
    </rPh>
    <rPh sb="140" eb="142">
      <t>ケイリ</t>
    </rPh>
    <rPh sb="143" eb="144">
      <t>オコナ</t>
    </rPh>
    <rPh sb="148" eb="150">
      <t>バアイ</t>
    </rPh>
    <rPh sb="151" eb="153">
      <t>ジョセイ</t>
    </rPh>
    <rPh sb="156" eb="158">
      <t>トウガイ</t>
    </rPh>
    <rPh sb="158" eb="160">
      <t>ブモン</t>
    </rPh>
    <rPh sb="161" eb="164">
      <t>セキニンシャ</t>
    </rPh>
    <phoneticPr fontId="8"/>
  </si>
  <si>
    <t>ポイント計
D</t>
    <rPh sb="4" eb="5">
      <t>ケイ</t>
    </rPh>
    <phoneticPr fontId="8"/>
  </si>
  <si>
    <t>事業に取り組む助成対象者数
Ｅ</t>
    <rPh sb="0" eb="2">
      <t>ジギョウ</t>
    </rPh>
    <rPh sb="3" eb="4">
      <t>ト</t>
    </rPh>
    <rPh sb="5" eb="6">
      <t>ク</t>
    </rPh>
    <rPh sb="7" eb="9">
      <t>ジョセイ</t>
    </rPh>
    <rPh sb="9" eb="12">
      <t>タイショウシャ</t>
    </rPh>
    <rPh sb="12" eb="13">
      <t>カズ</t>
    </rPh>
    <phoneticPr fontId="8"/>
  </si>
  <si>
    <t>地区平均ポイント
F=D/E</t>
    <rPh sb="0" eb="2">
      <t>チク</t>
    </rPh>
    <rPh sb="2" eb="4">
      <t>ヘイキン</t>
    </rPh>
    <phoneticPr fontId="8"/>
  </si>
  <si>
    <t>【記載要領】</t>
    <rPh sb="1" eb="3">
      <t>キサイ</t>
    </rPh>
    <rPh sb="3" eb="5">
      <t>ヨウリョウ</t>
    </rPh>
    <phoneticPr fontId="8"/>
  </si>
  <si>
    <t>・事業に取り組む助成対象者の経営状況について作成すること。</t>
    <rPh sb="1" eb="3">
      <t>ジギョウ</t>
    </rPh>
    <rPh sb="4" eb="5">
      <t>ト</t>
    </rPh>
    <rPh sb="6" eb="7">
      <t>ク</t>
    </rPh>
    <rPh sb="8" eb="10">
      <t>ジョセイ</t>
    </rPh>
    <rPh sb="10" eb="13">
      <t>タイショウシャ</t>
    </rPh>
    <rPh sb="14" eb="16">
      <t>ケイエイ</t>
    </rPh>
    <rPh sb="16" eb="18">
      <t>ジョウキョウ</t>
    </rPh>
    <rPh sb="22" eb="24">
      <t>サクセイ</t>
    </rPh>
    <phoneticPr fontId="8"/>
  </si>
  <si>
    <t>（２）地区配分基準</t>
    <rPh sb="3" eb="5">
      <t>チク</t>
    </rPh>
    <rPh sb="5" eb="7">
      <t>ハイブン</t>
    </rPh>
    <rPh sb="7" eb="9">
      <t>キジュン</t>
    </rPh>
    <phoneticPr fontId="8"/>
  </si>
  <si>
    <t>現在の水準</t>
    <rPh sb="0" eb="2">
      <t>ゲンザイ</t>
    </rPh>
    <rPh sb="3" eb="5">
      <t>スイジュン</t>
    </rPh>
    <phoneticPr fontId="8"/>
  </si>
  <si>
    <t>点数</t>
    <rPh sb="0" eb="2">
      <t>テンスウ</t>
    </rPh>
    <phoneticPr fontId="8"/>
  </si>
  <si>
    <t>加算するポイント</t>
    <rPh sb="0" eb="2">
      <t>カサン</t>
    </rPh>
    <phoneticPr fontId="8"/>
  </si>
  <si>
    <t>担い手への農地集積</t>
    <rPh sb="0" eb="1">
      <t>ニナ</t>
    </rPh>
    <rPh sb="2" eb="3">
      <t>テ</t>
    </rPh>
    <rPh sb="5" eb="7">
      <t>ノウチ</t>
    </rPh>
    <rPh sb="7" eb="9">
      <t>シュウセキ</t>
    </rPh>
    <phoneticPr fontId="8"/>
  </si>
  <si>
    <t>事業実施要望地区内における中心経営体等の地域の担い手に対する現状の農地集積率が80％以上である。</t>
    <rPh sb="8" eb="9">
      <t>ナイ</t>
    </rPh>
    <phoneticPr fontId="8"/>
  </si>
  <si>
    <t>事業実施要望調査を始める前月末現在における担い手に対する農地集積率（単位：％小数点以下切り捨て）</t>
    <rPh sb="0" eb="2">
      <t>ジギョウ</t>
    </rPh>
    <rPh sb="2" eb="4">
      <t>ジッシ</t>
    </rPh>
    <rPh sb="4" eb="6">
      <t>ヨウボウ</t>
    </rPh>
    <rPh sb="6" eb="8">
      <t>チョウサ</t>
    </rPh>
    <rPh sb="9" eb="10">
      <t>ハジ</t>
    </rPh>
    <rPh sb="12" eb="13">
      <t>マエ</t>
    </rPh>
    <rPh sb="13" eb="15">
      <t>ゲツマツ</t>
    </rPh>
    <rPh sb="15" eb="17">
      <t>ゲンザイ</t>
    </rPh>
    <rPh sb="21" eb="22">
      <t>ニナ</t>
    </rPh>
    <rPh sb="23" eb="24">
      <t>テ</t>
    </rPh>
    <rPh sb="25" eb="26">
      <t>タイ</t>
    </rPh>
    <rPh sb="28" eb="30">
      <t>ノウチ</t>
    </rPh>
    <rPh sb="30" eb="32">
      <t>シュウセキ</t>
    </rPh>
    <rPh sb="32" eb="33">
      <t>リツ</t>
    </rPh>
    <rPh sb="34" eb="36">
      <t>タンイ</t>
    </rPh>
    <rPh sb="38" eb="41">
      <t>ショウスウテン</t>
    </rPh>
    <rPh sb="41" eb="43">
      <t>イカ</t>
    </rPh>
    <rPh sb="43" eb="44">
      <t>キ</t>
    </rPh>
    <rPh sb="45" eb="46">
      <t>ス</t>
    </rPh>
    <phoneticPr fontId="8"/>
  </si>
  <si>
    <t>地区内全農地面積</t>
    <rPh sb="0" eb="3">
      <t>チクナイ</t>
    </rPh>
    <rPh sb="3" eb="4">
      <t>ゼン</t>
    </rPh>
    <rPh sb="4" eb="6">
      <t>ノウチ</t>
    </rPh>
    <rPh sb="6" eb="8">
      <t>メンセキ</t>
    </rPh>
    <phoneticPr fontId="8"/>
  </si>
  <si>
    <t>ha</t>
    <phoneticPr fontId="8"/>
  </si>
  <si>
    <t>担い手に集積された農地面積</t>
    <rPh sb="0" eb="1">
      <t>ニナ</t>
    </rPh>
    <rPh sb="2" eb="3">
      <t>テ</t>
    </rPh>
    <rPh sb="4" eb="6">
      <t>シュウセキ</t>
    </rPh>
    <rPh sb="9" eb="11">
      <t>ノウチ</t>
    </rPh>
    <rPh sb="11" eb="13">
      <t>メンセキ</t>
    </rPh>
    <phoneticPr fontId="8"/>
  </si>
  <si>
    <t>農地集積割合の増加</t>
    <rPh sb="0" eb="2">
      <t>ノウチ</t>
    </rPh>
    <rPh sb="2" eb="4">
      <t>シュウセキ</t>
    </rPh>
    <rPh sb="4" eb="6">
      <t>ワリアイ</t>
    </rPh>
    <rPh sb="7" eb="9">
      <t>ゾウカ</t>
    </rPh>
    <phoneticPr fontId="8"/>
  </si>
  <si>
    <t>事業実施前３年度内に事業実施要望地区内の中心経営体等の地域の担い手への農地集積の取り組みを進め、３年度前より地区の中心経営体等への農地集積率が１割以上増加している。</t>
    <rPh sb="18" eb="19">
      <t>ナイ</t>
    </rPh>
    <phoneticPr fontId="8"/>
  </si>
  <si>
    <t>事業実施３年度前の４月１日現在と事業実施要望調査を始める前月末現在の地区の中心経営体等への農地集積率の差（単位：％小数点以下切り捨て）</t>
    <phoneticPr fontId="8"/>
  </si>
  <si>
    <t>　３年度前の４月１日現在</t>
    <rPh sb="2" eb="4">
      <t>ネンド</t>
    </rPh>
    <rPh sb="4" eb="5">
      <t>マエ</t>
    </rPh>
    <rPh sb="7" eb="8">
      <t>ガツ</t>
    </rPh>
    <rPh sb="9" eb="10">
      <t>ニチ</t>
    </rPh>
    <rPh sb="10" eb="12">
      <t>ゲンザイ</t>
    </rPh>
    <phoneticPr fontId="8"/>
  </si>
  <si>
    <t>ha</t>
  </si>
  <si>
    <t>　要望調査の前月末現在</t>
    <rPh sb="1" eb="3">
      <t>ヨウボウ</t>
    </rPh>
    <rPh sb="3" eb="5">
      <t>チョウサ</t>
    </rPh>
    <rPh sb="6" eb="9">
      <t>ゼンゲツマツ</t>
    </rPh>
    <rPh sb="9" eb="11">
      <t>ゲンザイ</t>
    </rPh>
    <phoneticPr fontId="8"/>
  </si>
  <si>
    <t>ａ</t>
    <phoneticPr fontId="8"/>
  </si>
  <si>
    <t>左記のうち、事業実施前年度から増加した農地集積面積のうち３割以上が農地中間管理機構を活用している場合</t>
    <rPh sb="0" eb="2">
      <t>サキ</t>
    </rPh>
    <rPh sb="6" eb="8">
      <t>ジギョウ</t>
    </rPh>
    <rPh sb="8" eb="10">
      <t>ジッシ</t>
    </rPh>
    <rPh sb="10" eb="13">
      <t>ゼンネンド</t>
    </rPh>
    <rPh sb="15" eb="17">
      <t>ゾウカ</t>
    </rPh>
    <rPh sb="19" eb="21">
      <t>ノウチ</t>
    </rPh>
    <rPh sb="21" eb="23">
      <t>シュウセキ</t>
    </rPh>
    <rPh sb="23" eb="25">
      <t>メンセキ</t>
    </rPh>
    <rPh sb="29" eb="32">
      <t>ワリイジョウ</t>
    </rPh>
    <rPh sb="33" eb="35">
      <t>ノウチ</t>
    </rPh>
    <rPh sb="35" eb="37">
      <t>チュウカン</t>
    </rPh>
    <rPh sb="37" eb="39">
      <t>カンリ</t>
    </rPh>
    <rPh sb="39" eb="41">
      <t>キコウ</t>
    </rPh>
    <rPh sb="42" eb="44">
      <t>カツヨウ</t>
    </rPh>
    <rPh sb="48" eb="50">
      <t>バアイ</t>
    </rPh>
    <phoneticPr fontId="8"/>
  </si>
  <si>
    <t>事業実施前年度の４月１日現在</t>
    <rPh sb="0" eb="2">
      <t>ジギョウ</t>
    </rPh>
    <rPh sb="2" eb="4">
      <t>ジッシ</t>
    </rPh>
    <rPh sb="4" eb="7">
      <t>ゼンネンド</t>
    </rPh>
    <rPh sb="9" eb="10">
      <t>ガツ</t>
    </rPh>
    <rPh sb="11" eb="12">
      <t>ニチ</t>
    </rPh>
    <rPh sb="12" eb="14">
      <t>ゲンザイ</t>
    </rPh>
    <phoneticPr fontId="8"/>
  </si>
  <si>
    <t>ｂ</t>
    <phoneticPr fontId="8"/>
  </si>
  <si>
    <t>事業実施前年度から増加した農地集積面積</t>
    <rPh sb="0" eb="2">
      <t>ジギョウ</t>
    </rPh>
    <rPh sb="2" eb="4">
      <t>ジッシ</t>
    </rPh>
    <rPh sb="4" eb="7">
      <t>ゼンネンド</t>
    </rPh>
    <rPh sb="9" eb="11">
      <t>ゾウカ</t>
    </rPh>
    <rPh sb="13" eb="15">
      <t>ノウチ</t>
    </rPh>
    <rPh sb="15" eb="17">
      <t>シュウセキ</t>
    </rPh>
    <rPh sb="17" eb="19">
      <t>メンセキ</t>
    </rPh>
    <phoneticPr fontId="8"/>
  </si>
  <si>
    <t>ａ-ｂ</t>
    <phoneticPr fontId="8"/>
  </si>
  <si>
    <t>うち機構分</t>
    <rPh sb="2" eb="4">
      <t>キコウ</t>
    </rPh>
    <rPh sb="4" eb="5">
      <t>ブン</t>
    </rPh>
    <phoneticPr fontId="8"/>
  </si>
  <si>
    <t>　事業に取り組む助成対象者以外も含めて、事業実施地区内の状況について記載すること。</t>
    <rPh sb="1" eb="3">
      <t>ジギョウ</t>
    </rPh>
    <rPh sb="4" eb="5">
      <t>ト</t>
    </rPh>
    <rPh sb="6" eb="7">
      <t>ク</t>
    </rPh>
    <rPh sb="8" eb="10">
      <t>ジョセイ</t>
    </rPh>
    <rPh sb="10" eb="13">
      <t>タイショウシャ</t>
    </rPh>
    <rPh sb="13" eb="15">
      <t>イガイ</t>
    </rPh>
    <rPh sb="16" eb="17">
      <t>フク</t>
    </rPh>
    <rPh sb="20" eb="22">
      <t>ジギョウ</t>
    </rPh>
    <rPh sb="22" eb="24">
      <t>ジッシ</t>
    </rPh>
    <rPh sb="24" eb="27">
      <t>チクナイ</t>
    </rPh>
    <rPh sb="28" eb="30">
      <t>ジョウキョウ</t>
    </rPh>
    <rPh sb="34" eb="36">
      <t>キサイ</t>
    </rPh>
    <phoneticPr fontId="8"/>
  </si>
  <si>
    <t>（３）都道府県配分基準</t>
    <rPh sb="3" eb="7">
      <t>トドウフケン</t>
    </rPh>
    <rPh sb="7" eb="9">
      <t>ハイブン</t>
    </rPh>
    <rPh sb="9" eb="11">
      <t>キジュン</t>
    </rPh>
    <phoneticPr fontId="8"/>
  </si>
  <si>
    <t>現　　在　　の　　水　　準</t>
    <rPh sb="0" eb="1">
      <t>ウツツ</t>
    </rPh>
    <rPh sb="3" eb="4">
      <t>ザイ</t>
    </rPh>
    <rPh sb="9" eb="10">
      <t>ミズ</t>
    </rPh>
    <rPh sb="12" eb="13">
      <t>ジュン</t>
    </rPh>
    <phoneticPr fontId="8"/>
  </si>
  <si>
    <t>点　　　　　　　　　　数</t>
    <rPh sb="0" eb="1">
      <t>テン</t>
    </rPh>
    <rPh sb="11" eb="12">
      <t>カズ</t>
    </rPh>
    <phoneticPr fontId="8"/>
  </si>
  <si>
    <t>平成29年度（追加要望）　経営体育成支援事業の都道府県配分基準に基づく加点</t>
    <rPh sb="0" eb="2">
      <t>ヘイセイ</t>
    </rPh>
    <rPh sb="4" eb="5">
      <t>ネン</t>
    </rPh>
    <rPh sb="5" eb="6">
      <t>ド</t>
    </rPh>
    <rPh sb="7" eb="9">
      <t>ツイカ</t>
    </rPh>
    <rPh sb="9" eb="11">
      <t>ヨウボウ</t>
    </rPh>
    <rPh sb="13" eb="16">
      <t>ケイエイタイ</t>
    </rPh>
    <rPh sb="16" eb="18">
      <t>イクセイ</t>
    </rPh>
    <rPh sb="18" eb="20">
      <t>シエン</t>
    </rPh>
    <rPh sb="20" eb="22">
      <t>ジギョウ</t>
    </rPh>
    <rPh sb="23" eb="27">
      <t>トドウフケン</t>
    </rPh>
    <rPh sb="27" eb="29">
      <t>ハイブン</t>
    </rPh>
    <rPh sb="29" eb="31">
      <t>キジュン</t>
    </rPh>
    <rPh sb="32" eb="33">
      <t>モト</t>
    </rPh>
    <rPh sb="35" eb="37">
      <t>カテン</t>
    </rPh>
    <phoneticPr fontId="34"/>
  </si>
  <si>
    <t>都道府県</t>
    <rPh sb="0" eb="4">
      <t>トドウフケン</t>
    </rPh>
    <phoneticPr fontId="34"/>
  </si>
  <si>
    <t>①農地中間管理機構による農地の集積状況</t>
    <phoneticPr fontId="34"/>
  </si>
  <si>
    <t>②農地中間管理機構による農地の集約化状況</t>
    <phoneticPr fontId="34"/>
  </si>
  <si>
    <t>計</t>
    <rPh sb="0" eb="1">
      <t>ケイ</t>
    </rPh>
    <phoneticPr fontId="34"/>
  </si>
  <si>
    <t>備考</t>
    <rPh sb="0" eb="2">
      <t>ビコウ</t>
    </rPh>
    <phoneticPr fontId="34"/>
  </si>
  <si>
    <t>都道府県の年間集積目標に対する農地中間管理機構の転貸面積のうち新規集積面積の比率の全国順位</t>
    <phoneticPr fontId="34"/>
  </si>
  <si>
    <t>都道府県の全耕地面積に対する農地中間管理機構の借入面積の比率の全国順位</t>
    <phoneticPr fontId="34"/>
  </si>
  <si>
    <t xml:space="preserve">農地中間管理機構による農地の集積状況
</t>
    <rPh sb="0" eb="2">
      <t>ノウチ</t>
    </rPh>
    <rPh sb="2" eb="3">
      <t>ナカ</t>
    </rPh>
    <rPh sb="3" eb="4">
      <t>アイダ</t>
    </rPh>
    <rPh sb="4" eb="6">
      <t>カンリ</t>
    </rPh>
    <rPh sb="6" eb="8">
      <t>キコウ</t>
    </rPh>
    <rPh sb="11" eb="12">
      <t>ノウ</t>
    </rPh>
    <rPh sb="12" eb="13">
      <t>チ</t>
    </rPh>
    <rPh sb="14" eb="15">
      <t>アツマリ</t>
    </rPh>
    <rPh sb="15" eb="16">
      <t>セキ</t>
    </rPh>
    <rPh sb="16" eb="18">
      <t>ジョウキョウ</t>
    </rPh>
    <phoneticPr fontId="8"/>
  </si>
  <si>
    <t>直近年度における事業実施要望地区が存する都道府県の年間集積目標面積に対する農地中間管理機構の転貸面積のうち新規集積面積の比率の全国順位</t>
    <phoneticPr fontId="8"/>
  </si>
  <si>
    <t>位</t>
    <rPh sb="0" eb="1">
      <t>イ</t>
    </rPh>
    <phoneticPr fontId="8"/>
  </si>
  <si>
    <t>上位5位までの都道府県：1.5×1/2点
6位から10位までの都道府県：1.5×1/2×0.75 点
11位から20位までの都道府県：1.5×1/2×0.50 点
21位から30位までの都道府県：1.5×1/2×0.25 点
　ただし、中心経営体等の地域の担い手に対する現状の農地集積率が80％以上の都道府県については、0.75点</t>
    <rPh sb="0" eb="2">
      <t>ジョウイ</t>
    </rPh>
    <rPh sb="3" eb="4">
      <t>イ</t>
    </rPh>
    <rPh sb="7" eb="11">
      <t>トドウフケン</t>
    </rPh>
    <rPh sb="19" eb="20">
      <t>テン</t>
    </rPh>
    <rPh sb="22" eb="23">
      <t>イ</t>
    </rPh>
    <rPh sb="123" eb="124">
      <t>タイ</t>
    </rPh>
    <phoneticPr fontId="8"/>
  </si>
  <si>
    <t>ア　直近年度
（平成28年度実績）</t>
    <rPh sb="2" eb="4">
      <t>チョッキン</t>
    </rPh>
    <rPh sb="4" eb="6">
      <t>ネンド</t>
    </rPh>
    <rPh sb="8" eb="10">
      <t>ヘイセイ</t>
    </rPh>
    <rPh sb="12" eb="14">
      <t>トシド</t>
    </rPh>
    <rPh sb="14" eb="16">
      <t>ジッセキ</t>
    </rPh>
    <phoneticPr fontId="34"/>
  </si>
  <si>
    <t>イ　過年度　
（平成26-28年度実績）</t>
    <rPh sb="2" eb="5">
      <t>カネンド</t>
    </rPh>
    <rPh sb="8" eb="10">
      <t>ヘイセイ</t>
    </rPh>
    <rPh sb="15" eb="17">
      <t>トシド</t>
    </rPh>
    <rPh sb="17" eb="19">
      <t>ジッセキ</t>
    </rPh>
    <phoneticPr fontId="34"/>
  </si>
  <si>
    <t>順位</t>
    <phoneticPr fontId="34"/>
  </si>
  <si>
    <t>加点</t>
    <rPh sb="0" eb="2">
      <t>カテン</t>
    </rPh>
    <phoneticPr fontId="34"/>
  </si>
  <si>
    <t>北海道</t>
    <rPh sb="0" eb="3">
      <t>ホッカイドウ</t>
    </rPh>
    <phoneticPr fontId="34"/>
  </si>
  <si>
    <t>青森県</t>
  </si>
  <si>
    <t>過年度における事業実施要望地区が存する都道府県の年間集積目標面積に対する農地中間管理機構の転貸面積のうち新規集積面積の比率の全国順位</t>
    <phoneticPr fontId="8"/>
  </si>
  <si>
    <t>岩手県</t>
  </si>
  <si>
    <t>宮城県</t>
  </si>
  <si>
    <t>秋田県</t>
  </si>
  <si>
    <t>山形県</t>
  </si>
  <si>
    <t>農地中間管理機構による農地の集約化状況</t>
    <rPh sb="0" eb="2">
      <t>ノウチ</t>
    </rPh>
    <rPh sb="2" eb="4">
      <t>チュウカン</t>
    </rPh>
    <rPh sb="4" eb="6">
      <t>カンリ</t>
    </rPh>
    <rPh sb="6" eb="8">
      <t>キコウ</t>
    </rPh>
    <rPh sb="11" eb="13">
      <t>ノウチ</t>
    </rPh>
    <rPh sb="14" eb="16">
      <t>シュウヤク</t>
    </rPh>
    <rPh sb="16" eb="17">
      <t>カ</t>
    </rPh>
    <rPh sb="17" eb="19">
      <t>ジョウキョウ</t>
    </rPh>
    <phoneticPr fontId="8"/>
  </si>
  <si>
    <t>直近年度における事業実施要望地区が存する都道府県の全耕地面積に対する地中間管理機構の借入面積の比率の全国順位</t>
    <phoneticPr fontId="8"/>
  </si>
  <si>
    <t>上位5位までの都道府県：1.0×1/2点
6位から10位までの都道府県：1.0×1/2×0.75 点
11位から20位までの都道府県：1.0×1/2×0.50 点
21位から30位までの都道府県：1.0×1/2×0.25 点</t>
    <rPh sb="0" eb="2">
      <t>ジョウイ</t>
    </rPh>
    <rPh sb="3" eb="4">
      <t>イ</t>
    </rPh>
    <rPh sb="7" eb="11">
      <t>トドウフケン</t>
    </rPh>
    <rPh sb="19" eb="20">
      <t>テン</t>
    </rPh>
    <phoneticPr fontId="8"/>
  </si>
  <si>
    <t>福島県</t>
  </si>
  <si>
    <t>茨城県</t>
  </si>
  <si>
    <t>栃木県</t>
  </si>
  <si>
    <t>群馬県</t>
  </si>
  <si>
    <t>過年度における事業実施要望地区が存する都道府県の全耕地面積に対する農地中間管理機構の借入面積の比率の全国順位</t>
    <phoneticPr fontId="8"/>
  </si>
  <si>
    <t>埼玉県</t>
  </si>
  <si>
    <t>千葉県</t>
  </si>
  <si>
    <t>東京都</t>
    <rPh sb="0" eb="3">
      <t>トウキョウト</t>
    </rPh>
    <phoneticPr fontId="34"/>
  </si>
  <si>
    <t>神奈川県</t>
  </si>
  <si>
    <t>山梨県</t>
  </si>
  <si>
    <t>長野県</t>
  </si>
  <si>
    <t>静岡県</t>
  </si>
  <si>
    <t>新潟県</t>
  </si>
  <si>
    <t>富山県</t>
  </si>
  <si>
    <t xml:space="preserve"> 農林水産省公表の農地中間管理機構の実績等に関する資料等に基づき記載すること。</t>
    <rPh sb="1" eb="3">
      <t>ノウリン</t>
    </rPh>
    <rPh sb="3" eb="6">
      <t>スイサンショウ</t>
    </rPh>
    <rPh sb="6" eb="8">
      <t>コウヒョウ</t>
    </rPh>
    <rPh sb="9" eb="11">
      <t>ノウチ</t>
    </rPh>
    <rPh sb="11" eb="13">
      <t>チュウカン</t>
    </rPh>
    <rPh sb="13" eb="15">
      <t>カンリ</t>
    </rPh>
    <rPh sb="15" eb="17">
      <t>キコウ</t>
    </rPh>
    <rPh sb="18" eb="20">
      <t>ジッセキ</t>
    </rPh>
    <rPh sb="20" eb="21">
      <t>トウ</t>
    </rPh>
    <rPh sb="22" eb="23">
      <t>カン</t>
    </rPh>
    <rPh sb="25" eb="27">
      <t>シリョウ</t>
    </rPh>
    <rPh sb="27" eb="28">
      <t>トウ</t>
    </rPh>
    <rPh sb="29" eb="30">
      <t>モト</t>
    </rPh>
    <rPh sb="32" eb="34">
      <t>キサイ</t>
    </rPh>
    <phoneticPr fontId="8"/>
  </si>
  <si>
    <t>石川県</t>
  </si>
  <si>
    <t>福井県</t>
  </si>
  <si>
    <t>岐阜県</t>
  </si>
  <si>
    <t>愛知県</t>
  </si>
  <si>
    <t>（１）で算出した平均ポイント</t>
    <rPh sb="4" eb="6">
      <t>サンシュツ</t>
    </rPh>
    <rPh sb="8" eb="10">
      <t>ヘイキン</t>
    </rPh>
    <phoneticPr fontId="8"/>
  </si>
  <si>
    <t>三重県</t>
  </si>
  <si>
    <t>滋賀県</t>
  </si>
  <si>
    <t>京都府</t>
    <rPh sb="0" eb="3">
      <t>キョウトフ</t>
    </rPh>
    <phoneticPr fontId="34"/>
  </si>
  <si>
    <t>（２）で算出したポイント</t>
    <rPh sb="4" eb="6">
      <t>サンシュツ</t>
    </rPh>
    <phoneticPr fontId="8"/>
  </si>
  <si>
    <t>大阪府</t>
    <rPh sb="0" eb="3">
      <t>オオサカフ</t>
    </rPh>
    <phoneticPr fontId="34"/>
  </si>
  <si>
    <t>兵庫県</t>
  </si>
  <si>
    <t>奈良県</t>
  </si>
  <si>
    <t>（３）で算出したポイント</t>
    <rPh sb="4" eb="6">
      <t>サンシュツ</t>
    </rPh>
    <phoneticPr fontId="8"/>
  </si>
  <si>
    <t>和歌山県</t>
  </si>
  <si>
    <t>鳥取県</t>
  </si>
  <si>
    <t>島根県</t>
  </si>
  <si>
    <t>当該地区の合計配分基準ポイント</t>
    <rPh sb="0" eb="2">
      <t>トウガイ</t>
    </rPh>
    <rPh sb="2" eb="4">
      <t>チク</t>
    </rPh>
    <rPh sb="5" eb="7">
      <t>ゴウケイ</t>
    </rPh>
    <rPh sb="7" eb="9">
      <t>ハイブン</t>
    </rPh>
    <rPh sb="9" eb="11">
      <t>キジュン</t>
    </rPh>
    <phoneticPr fontId="8"/>
  </si>
  <si>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</si>
  <si>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</si>
  <si>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</si>
  <si>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</si>
  <si>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</si>
  <si>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</si>
  <si>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</si>
  <si>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</si>
  <si>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</si>
  <si>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</si>
  <si>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</si>
  <si>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</si>
  <si>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</si>
  <si>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</si>
  <si>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</si>
  <si>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別紙様式第19号（別記８－１の第６関係）</t>
    <rPh sb="0" eb="2">
      <t>ベッシ</t>
    </rPh>
    <rPh sb="2" eb="4">
      <t>ヨウシキ</t>
    </rPh>
    <rPh sb="4" eb="5">
      <t>ダイ</t>
    </rPh>
    <rPh sb="7" eb="8">
      <t>ゴウ</t>
    </rPh>
    <rPh sb="9" eb="11">
      <t>ベッキ</t>
    </rPh>
    <rPh sb="15" eb="16">
      <t>ダイ</t>
    </rPh>
    <rPh sb="17" eb="19">
      <t>カンケイ</t>
    </rPh>
    <phoneticPr fontId="34"/>
  </si>
  <si>
    <t>食料産業・６次産業化交付金の加工・直売施設整備事業に関する</t>
    <rPh sb="0" eb="1">
      <t>ショク</t>
    </rPh>
    <rPh sb="1" eb="2">
      <t>リョウ</t>
    </rPh>
    <rPh sb="2" eb="4">
      <t>サンギョウ</t>
    </rPh>
    <rPh sb="6" eb="7">
      <t>ジ</t>
    </rPh>
    <rPh sb="7" eb="10">
      <t>サンギョウカ</t>
    </rPh>
    <rPh sb="10" eb="13">
      <t>コウフキン</t>
    </rPh>
    <rPh sb="14" eb="16">
      <t>カコウ</t>
    </rPh>
    <rPh sb="17" eb="19">
      <t>チョクバイ</t>
    </rPh>
    <rPh sb="19" eb="21">
      <t>シセツ</t>
    </rPh>
    <rPh sb="21" eb="23">
      <t>セイビ</t>
    </rPh>
    <rPh sb="23" eb="25">
      <t>ジギョウ</t>
    </rPh>
    <rPh sb="26" eb="27">
      <t>カン</t>
    </rPh>
    <phoneticPr fontId="34"/>
  </si>
  <si>
    <t>費用対効果分析(投資効率)</t>
    <rPh sb="0" eb="2">
      <t>ヒヨウ</t>
    </rPh>
    <rPh sb="2" eb="5">
      <t>タイコウカ</t>
    </rPh>
    <rPh sb="5" eb="7">
      <t>ブンセキ</t>
    </rPh>
    <rPh sb="8" eb="10">
      <t>トウシ</t>
    </rPh>
    <rPh sb="10" eb="12">
      <t>コウリツ</t>
    </rPh>
    <phoneticPr fontId="34"/>
  </si>
  <si>
    <t>１　食品等製造の向上に係る効果</t>
    <rPh sb="2" eb="4">
      <t>ショクヒン</t>
    </rPh>
    <rPh sb="4" eb="5">
      <t>ナド</t>
    </rPh>
    <rPh sb="5" eb="7">
      <t>セイゾウ</t>
    </rPh>
    <phoneticPr fontId="34"/>
  </si>
  <si>
    <t>事業実施主体名：</t>
    <rPh sb="0" eb="2">
      <t>ジギョウ</t>
    </rPh>
    <rPh sb="2" eb="4">
      <t>ジッシ</t>
    </rPh>
    <rPh sb="4" eb="6">
      <t>シュタイ</t>
    </rPh>
    <rPh sb="6" eb="7">
      <t>メイ</t>
    </rPh>
    <phoneticPr fontId="34"/>
  </si>
  <si>
    <t>(１)　効果の内容</t>
    <rPh sb="4" eb="6">
      <t>コウカ</t>
    </rPh>
    <rPh sb="7" eb="9">
      <t>ナイヨウ</t>
    </rPh>
    <phoneticPr fontId="34"/>
  </si>
  <si>
    <t>　(ア)　輸出額向上効果</t>
    <phoneticPr fontId="8"/>
  </si>
  <si>
    <t>施設区分</t>
    <phoneticPr fontId="34"/>
  </si>
  <si>
    <t>効果要因</t>
    <phoneticPr fontId="34"/>
  </si>
  <si>
    <t>取扱品目名</t>
    <phoneticPr fontId="34"/>
  </si>
  <si>
    <t>取扱数量</t>
    <phoneticPr fontId="34"/>
  </si>
  <si>
    <t>効果発生量
(ｔ)
③=②-①</t>
  </si>
  <si>
    <t>品目単価
(千円/ｔ)
④</t>
    <phoneticPr fontId="34"/>
  </si>
  <si>
    <t>年効果額(千円)</t>
    <phoneticPr fontId="34"/>
  </si>
  <si>
    <t>現況
(ｔ)
①</t>
  </si>
  <si>
    <t>整備後(ｔ)
②</t>
  </si>
  <si>
    <t>純益率
(%)
⑤</t>
    <rPh sb="0" eb="1">
      <t>ジュン</t>
    </rPh>
    <phoneticPr fontId="34"/>
  </si>
  <si>
    <t>⑥=③×④×⑤</t>
    <phoneticPr fontId="34"/>
  </si>
  <si>
    <t>データの根拠</t>
    <rPh sb="4" eb="6">
      <t>コンキョ</t>
    </rPh>
    <phoneticPr fontId="34"/>
  </si>
  <si>
    <t>①</t>
    <phoneticPr fontId="34"/>
  </si>
  <si>
    <t>②</t>
    <phoneticPr fontId="34"/>
  </si>
  <si>
    <t>④</t>
    <phoneticPr fontId="34"/>
  </si>
  <si>
    <t>⑤</t>
    <phoneticPr fontId="34"/>
  </si>
  <si>
    <t>　(イ)　施設維持管理コスト削減効果</t>
    <rPh sb="5" eb="7">
      <t>シセツ</t>
    </rPh>
    <rPh sb="7" eb="9">
      <t>イジ</t>
    </rPh>
    <rPh sb="9" eb="11">
      <t>カンリ</t>
    </rPh>
    <rPh sb="14" eb="16">
      <t>サクゲン</t>
    </rPh>
    <rPh sb="16" eb="18">
      <t>コウカ</t>
    </rPh>
    <phoneticPr fontId="34"/>
  </si>
  <si>
    <t>規格外等による廃棄量</t>
    <phoneticPr fontId="34"/>
  </si>
  <si>
    <t>減少量(ｔ)
③=①-②</t>
  </si>
  <si>
    <t>⑥=③×④×⑤×0.01</t>
    <phoneticPr fontId="34"/>
  </si>
  <si>
    <t>(ウ)　施設維持管理コスト削減効果</t>
  </si>
  <si>
    <t>施設区分</t>
    <rPh sb="0" eb="2">
      <t>シセツ</t>
    </rPh>
    <rPh sb="2" eb="4">
      <t>クブン</t>
    </rPh>
    <phoneticPr fontId="34"/>
  </si>
  <si>
    <t>効果要因</t>
    <rPh sb="0" eb="2">
      <t>コウカ</t>
    </rPh>
    <rPh sb="2" eb="4">
      <t>ヨウイン</t>
    </rPh>
    <phoneticPr fontId="34"/>
  </si>
  <si>
    <t>現況の施設維持管理に係る年経費
(千円)①</t>
  </si>
  <si>
    <t>整備後の施設維持管理に係る年経費(千円)②</t>
  </si>
  <si>
    <t>年効果額(千円)
③=①-②</t>
  </si>
  <si>
    <t>３　雇用創出に係る効果</t>
    <rPh sb="2" eb="4">
      <t>コヨウ</t>
    </rPh>
    <rPh sb="4" eb="6">
      <t>ソウシュツ</t>
    </rPh>
    <rPh sb="7" eb="8">
      <t>カカ</t>
    </rPh>
    <rPh sb="9" eb="11">
      <t>コウカ</t>
    </rPh>
    <phoneticPr fontId="34"/>
  </si>
  <si>
    <t>施設名</t>
    <rPh sb="0" eb="3">
      <t>シセツメイ</t>
    </rPh>
    <phoneticPr fontId="34"/>
  </si>
  <si>
    <t>雇用人員
(人)</t>
    <rPh sb="0" eb="2">
      <t>コヨウ</t>
    </rPh>
    <rPh sb="2" eb="4">
      <t>ジンイン</t>
    </rPh>
    <rPh sb="6" eb="7">
      <t>ヒト</t>
    </rPh>
    <phoneticPr fontId="34"/>
  </si>
  <si>
    <t>計画賃金(千円/年)
①</t>
    <rPh sb="0" eb="2">
      <t>ケイカク</t>
    </rPh>
    <rPh sb="2" eb="4">
      <t>チンギン</t>
    </rPh>
    <rPh sb="5" eb="7">
      <t>センエン</t>
    </rPh>
    <rPh sb="8" eb="9">
      <t>ネン</t>
    </rPh>
    <phoneticPr fontId="34"/>
  </si>
  <si>
    <t>当該施設での雇用により失われる収入(千円/年)
②</t>
    <rPh sb="0" eb="2">
      <t>トウガイ</t>
    </rPh>
    <rPh sb="2" eb="4">
      <t>シセツ</t>
    </rPh>
    <rPh sb="6" eb="8">
      <t>コヨウ</t>
    </rPh>
    <rPh sb="11" eb="12">
      <t>ウシナ</t>
    </rPh>
    <rPh sb="15" eb="17">
      <t>シュウニュウ</t>
    </rPh>
    <rPh sb="18" eb="20">
      <t>センエン</t>
    </rPh>
    <rPh sb="21" eb="22">
      <t>ネン</t>
    </rPh>
    <phoneticPr fontId="34"/>
  </si>
  <si>
    <t>４　投資効率等の総括</t>
    <phoneticPr fontId="34"/>
  </si>
  <si>
    <t>　(1)　年総効果額の総括</t>
  </si>
  <si>
    <t>(単位：千円)</t>
    <rPh sb="1" eb="3">
      <t>タンイ</t>
    </rPh>
    <rPh sb="4" eb="6">
      <t>センエン</t>
    </rPh>
    <phoneticPr fontId="34"/>
  </si>
  <si>
    <t>効果区分</t>
    <phoneticPr fontId="34"/>
  </si>
  <si>
    <t>効果内容</t>
    <rPh sb="0" eb="2">
      <t>コウカ</t>
    </rPh>
    <rPh sb="2" eb="4">
      <t>ナイヨウ</t>
    </rPh>
    <phoneticPr fontId="34"/>
  </si>
  <si>
    <t>年総効果額</t>
    <phoneticPr fontId="34"/>
  </si>
  <si>
    <t>農林水産物等の生産向上に係る効果</t>
    <rPh sb="5" eb="6">
      <t>トウ</t>
    </rPh>
    <phoneticPr fontId="34"/>
  </si>
  <si>
    <t>食品製造の向上に係る効果</t>
    <rPh sb="0" eb="2">
      <t>ショクヒン</t>
    </rPh>
    <rPh sb="2" eb="4">
      <t>セイゾウ</t>
    </rPh>
    <phoneticPr fontId="34"/>
  </si>
  <si>
    <t>雇用創出に係る効果</t>
    <rPh sb="0" eb="2">
      <t>コヨウ</t>
    </rPh>
    <rPh sb="2" eb="4">
      <t>ソウシュツ</t>
    </rPh>
    <rPh sb="5" eb="6">
      <t>カカ</t>
    </rPh>
    <rPh sb="7" eb="9">
      <t>コウカ</t>
    </rPh>
    <phoneticPr fontId="34"/>
  </si>
  <si>
    <t>　(2)　総合耐用年数の算出</t>
    <rPh sb="5" eb="7">
      <t>ソウゴウ</t>
    </rPh>
    <rPh sb="7" eb="9">
      <t>タイヨウ</t>
    </rPh>
    <rPh sb="9" eb="11">
      <t>ネンスウ</t>
    </rPh>
    <rPh sb="12" eb="14">
      <t>サンシュツ</t>
    </rPh>
    <phoneticPr fontId="34"/>
  </si>
  <si>
    <t>機械・施設名</t>
    <rPh sb="0" eb="2">
      <t>キカイ</t>
    </rPh>
    <rPh sb="3" eb="5">
      <t>シセツ</t>
    </rPh>
    <rPh sb="5" eb="6">
      <t>メイ</t>
    </rPh>
    <phoneticPr fontId="34"/>
  </si>
  <si>
    <t>耐用年数
①</t>
    <rPh sb="0" eb="2">
      <t>タイヨウ</t>
    </rPh>
    <rPh sb="2" eb="4">
      <t>ネンスウ</t>
    </rPh>
    <phoneticPr fontId="34"/>
  </si>
  <si>
    <t>工事費等
②</t>
    <rPh sb="0" eb="3">
      <t>コウジヒ</t>
    </rPh>
    <rPh sb="3" eb="4">
      <t>トウ</t>
    </rPh>
    <phoneticPr fontId="34"/>
  </si>
  <si>
    <t>年工事費(減価額)
③=②÷①</t>
    <phoneticPr fontId="34"/>
  </si>
  <si>
    <t>総合耐用年数=④÷⑤</t>
  </si>
  <si>
    <t>年</t>
    <rPh sb="0" eb="1">
      <t>ネン</t>
    </rPh>
    <phoneticPr fontId="34"/>
  </si>
  <si>
    <t>　(3)　廃用損失額</t>
    <rPh sb="5" eb="6">
      <t>ハイ</t>
    </rPh>
    <rPh sb="6" eb="7">
      <t>ヨウ</t>
    </rPh>
    <rPh sb="7" eb="9">
      <t>ソンシツ</t>
    </rPh>
    <rPh sb="9" eb="10">
      <t>ガク</t>
    </rPh>
    <phoneticPr fontId="34"/>
  </si>
  <si>
    <t>　事業実施に伴い、財産処分又は本事業の目的以外に転用される既存の施設等がある場合については、当該施設等の残存価格を廃用損失額とします。</t>
    <phoneticPr fontId="34"/>
  </si>
  <si>
    <t>名称</t>
    <rPh sb="0" eb="2">
      <t>メイショウ</t>
    </rPh>
    <phoneticPr fontId="34"/>
  </si>
  <si>
    <t>廃用損失額</t>
    <rPh sb="0" eb="1">
      <t>ハイ</t>
    </rPh>
    <rPh sb="1" eb="2">
      <t>ヨウ</t>
    </rPh>
    <rPh sb="2" eb="5">
      <t>ソンシツガク</t>
    </rPh>
    <phoneticPr fontId="34"/>
  </si>
  <si>
    <t>　(4)　経済効果総括表</t>
    <rPh sb="5" eb="7">
      <t>ケイザイ</t>
    </rPh>
    <rPh sb="7" eb="9">
      <t>コウカ</t>
    </rPh>
    <rPh sb="9" eb="11">
      <t>ソウカツ</t>
    </rPh>
    <rPh sb="11" eb="12">
      <t>ヒョウ</t>
    </rPh>
    <phoneticPr fontId="34"/>
  </si>
  <si>
    <t>区分</t>
    <rPh sb="0" eb="2">
      <t>クブン</t>
    </rPh>
    <phoneticPr fontId="34"/>
  </si>
  <si>
    <t>算式</t>
    <rPh sb="0" eb="2">
      <t>サンシキ</t>
    </rPh>
    <phoneticPr fontId="34"/>
  </si>
  <si>
    <t>数値</t>
    <rPh sb="0" eb="2">
      <t>スウチ</t>
    </rPh>
    <phoneticPr fontId="34"/>
  </si>
  <si>
    <t>総事業費</t>
    <rPh sb="0" eb="1">
      <t>ソウ</t>
    </rPh>
    <rPh sb="1" eb="4">
      <t>ジギョウヒ</t>
    </rPh>
    <phoneticPr fontId="34"/>
  </si>
  <si>
    <t>千円</t>
    <rPh sb="0" eb="2">
      <t>センエン</t>
    </rPh>
    <phoneticPr fontId="34"/>
  </si>
  <si>
    <t>年総効果額</t>
    <rPh sb="0" eb="1">
      <t>ネン</t>
    </rPh>
    <rPh sb="1" eb="2">
      <t>ソウ</t>
    </rPh>
    <rPh sb="2" eb="5">
      <t>コウカガク</t>
    </rPh>
    <phoneticPr fontId="34"/>
  </si>
  <si>
    <t>総合耐用年数</t>
    <rPh sb="0" eb="2">
      <t>ソウゴウ</t>
    </rPh>
    <rPh sb="2" eb="4">
      <t>タイヨウ</t>
    </rPh>
    <rPh sb="4" eb="6">
      <t>ネンスウ</t>
    </rPh>
    <phoneticPr fontId="34"/>
  </si>
  <si>
    <t>③</t>
    <phoneticPr fontId="34"/>
  </si>
  <si>
    <t>還元率</t>
    <rPh sb="0" eb="3">
      <t>カンゲンリツ</t>
    </rPh>
    <phoneticPr fontId="34"/>
  </si>
  <si>
    <t>妥当投資額</t>
    <rPh sb="0" eb="2">
      <t>ダトウ</t>
    </rPh>
    <rPh sb="2" eb="5">
      <t>トウシガク</t>
    </rPh>
    <phoneticPr fontId="34"/>
  </si>
  <si>
    <t>⑤=②÷④</t>
  </si>
  <si>
    <t>廃用損失額</t>
    <rPh sb="0" eb="2">
      <t>ハイヨウ</t>
    </rPh>
    <rPh sb="2" eb="4">
      <t>ソンシツ</t>
    </rPh>
    <rPh sb="4" eb="5">
      <t>ガク</t>
    </rPh>
    <phoneticPr fontId="34"/>
  </si>
  <si>
    <t>⑥</t>
    <phoneticPr fontId="34"/>
  </si>
  <si>
    <t>投資効率</t>
    <rPh sb="0" eb="2">
      <t>トウシ</t>
    </rPh>
    <rPh sb="2" eb="4">
      <t>コウリツ</t>
    </rPh>
    <phoneticPr fontId="34"/>
  </si>
  <si>
    <t>⑦=(⑤-⑥)÷①</t>
  </si>
  <si>
    <t>注1</t>
    <rPh sb="0" eb="1">
      <t>チュウ</t>
    </rPh>
    <phoneticPr fontId="34"/>
  </si>
  <si>
    <r>
      <t>　還元率=｛ｉ×(１＋ｉ)</t>
    </r>
    <r>
      <rPr>
        <vertAlign val="superscript"/>
        <sz val="11"/>
        <rFont val="ＭＳ Ｐ明朝"/>
        <family val="1"/>
        <charset val="128"/>
      </rPr>
      <t>ｎ</t>
    </r>
    <r>
      <rPr>
        <sz val="11"/>
        <rFont val="ＭＳ Ｐ明朝"/>
        <family val="1"/>
        <charset val="128"/>
      </rPr>
      <t>｝÷｛(１＋ｉ)</t>
    </r>
    <r>
      <rPr>
        <vertAlign val="superscript"/>
        <sz val="11"/>
        <rFont val="ＭＳ Ｐ明朝"/>
        <family val="1"/>
        <charset val="128"/>
      </rPr>
      <t>ｎ</t>
    </r>
    <r>
      <rPr>
        <sz val="11"/>
        <rFont val="ＭＳ Ｐ明朝"/>
        <family val="1"/>
        <charset val="128"/>
      </rPr>
      <t>-１｝、ｉ=０．０４(割引率)、ｎ=総合耐用年数</t>
    </r>
    <phoneticPr fontId="34"/>
  </si>
  <si>
    <t>　投資効率は小数点以下２桁まで求めるものとします。</t>
    <phoneticPr fontId="3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</si>
</sst>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Red]&quot;¥&quot;\-#,##0"/>
    <numFmt numFmtId="176" formatCode="#,##0_ ;[Red]\-#,##0\ "/>
    <numFmt numFmtId="177" formatCode="0_);[Red]\(0\)"/>
    <numFmt numFmtId="178" formatCode="#,##0_ "/>
    <numFmt numFmtId="179" formatCode="0.00_);[Red]\(0.00\)"/>
    <numFmt numFmtId="180" formatCode="#,##0&quot;人&quot;;[Red]\-#,##0&quot;人&quot;"/>
    <numFmt numFmtId="181" formatCode="#,##0&quot;点&quot;;[Red]\-#,##0&quot;点&quot;"/>
    <numFmt numFmtId="182" formatCode="0.00000_);[Red]\(0.00000\)"/>
    <numFmt numFmtId="183" formatCode="#,##0.0000&quot;点&quot;;[Red]\-#,##0.0000&quot;点&quot;"/>
    <numFmt numFmtId="184" formatCode="#,##0.00000_);[Red]\(#,##0.00000\)"/>
    <numFmt numFmtId="185" formatCode="#,##0.0&quot;点&quot;;[Red]\-#,##0.0&quot;点&quot;"/>
    <numFmt numFmtId="186" formatCode="0.0%"/>
    <numFmt numFmtId="187" formatCode="#,##0_);[Red]\(#,##0\)"/>
    <numFmt numFmtId="188" formatCode="0.0000"/>
    <numFmt numFmtId="189" formatCode="#,##0.0;[Red]\-#,##0.0"/>
  </numFmts>
  <fonts count="6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color theme="1"/>
      <name val="ＭＳ Ｐゴシック"/>
      <family val="2"/>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9"/>
      <color indexed="81"/>
      <name val="ＭＳ Ｐゴシック"/>
      <family val="3"/>
      <charset val="128"/>
    </font>
    <font>
      <sz val="14"/>
      <name val="ＭＳ 明朝"/>
      <family val="1"/>
      <charset val="128"/>
    </font>
    <font>
      <sz val="10"/>
      <name val="ＭＳ Ｐゴシック"/>
      <family val="3"/>
      <charset val="128"/>
    </font>
    <font>
      <sz val="9"/>
      <name val="ＭＳ Ｐ明朝"/>
      <family val="1"/>
      <charset val="128"/>
    </font>
    <font>
      <sz val="14"/>
      <name val="ＭＳ Ｐゴシック"/>
      <family val="3"/>
      <charset val="128"/>
    </font>
    <font>
      <b/>
      <sz val="14"/>
      <name val="ＭＳ Ｐゴシック"/>
      <family val="3"/>
      <charset val="128"/>
    </font>
    <font>
      <sz val="10"/>
      <name val="ＭＳ Ｐ明朝"/>
      <family val="1"/>
      <charset val="128"/>
    </font>
    <font>
      <b/>
      <sz val="10"/>
      <name val="ＭＳ Ｐ明朝"/>
      <family val="1"/>
      <charset val="128"/>
    </font>
    <font>
      <sz val="10"/>
      <name val="ＭＳ 明朝"/>
      <family val="1"/>
      <charset val="128"/>
    </font>
    <font>
      <sz val="16"/>
      <name val="ＭＳ Ｐゴシック"/>
      <family val="3"/>
      <charset val="128"/>
    </font>
    <font>
      <sz val="9"/>
      <name val="ＭＳ 明朝"/>
      <family val="1"/>
      <charset val="128"/>
    </font>
    <font>
      <sz val="11"/>
      <name val="ＭＳ Ｐ明朝"/>
      <family val="1"/>
      <charset val="128"/>
    </font>
    <font>
      <sz val="8"/>
      <name val="ＭＳ 明朝"/>
      <family val="1"/>
      <charset val="128"/>
    </font>
    <font>
      <sz val="12"/>
      <name val="ＭＳ Ｐゴシック"/>
      <family val="3"/>
      <charset val="128"/>
    </font>
    <font>
      <sz val="10.5"/>
      <name val="ＭＳ 明朝"/>
      <family val="1"/>
      <charset val="128"/>
    </font>
    <font>
      <sz val="12"/>
      <name val="ＭＳ 明朝"/>
      <family val="1"/>
      <charset val="128"/>
    </font>
    <font>
      <sz val="10.5"/>
      <name val="ＭＳ ゴシック"/>
      <family val="3"/>
      <charset val="128"/>
    </font>
    <font>
      <sz val="12"/>
      <name val="ＭＳ Ｐ明朝"/>
      <family val="1"/>
      <charset val="128"/>
    </font>
    <font>
      <b/>
      <sz val="9"/>
      <name val="ＭＳ Ｐゴシック"/>
      <family val="3"/>
      <charset val="128"/>
    </font>
    <font>
      <sz val="9"/>
      <name val="ＭＳ Ｐゴシック"/>
      <family val="3"/>
      <charset val="128"/>
    </font>
    <font>
      <sz val="8"/>
      <name val="ＭＳ Ｐ明朝"/>
      <family val="1"/>
      <charset val="128"/>
    </font>
    <font>
      <b/>
      <sz val="9"/>
      <name val="ＭＳ Ｐ明朝"/>
      <family val="1"/>
      <charset val="128"/>
    </font>
    <font>
      <sz val="9"/>
      <color indexed="81"/>
      <name val="ＭＳ Ｐゴシック"/>
      <family val="3"/>
      <charset val="128"/>
    </font>
    <font>
      <sz val="11"/>
      <color theme="1"/>
      <name val="ＭＳ ゴシック"/>
      <family val="2"/>
      <charset val="128"/>
    </font>
    <font>
      <sz val="10"/>
      <name val="ＭＳ Ｐゴシック"/>
      <family val="3"/>
      <charset val="128"/>
      <scheme val="minor"/>
    </font>
    <font>
      <sz val="6"/>
      <name val="ＭＳ Ｐゴシック"/>
      <family val="2"/>
      <charset val="128"/>
      <scheme val="minor"/>
    </font>
    <font>
      <sz val="8"/>
      <name val="ＭＳ Ｐゴシック"/>
      <family val="3"/>
      <charset val="128"/>
      <scheme val="minor"/>
    </font>
    <font>
      <sz val="7"/>
      <name val="ＭＳ Ｐゴシック"/>
      <family val="3"/>
      <charset val="128"/>
      <scheme val="minor"/>
    </font>
    <font>
      <sz val="11"/>
      <name val="ＭＳ Ｐゴシック"/>
      <family val="3"/>
      <charset val="128"/>
      <scheme val="minor"/>
    </font>
    <font>
      <sz val="9"/>
      <color rgb="FFFF0000"/>
      <name val="ＭＳ Ｐ明朝"/>
      <family val="1"/>
      <charset val="128"/>
    </font>
    <font>
      <sz val="11"/>
      <color theme="1"/>
      <name val="ＭＳ Ｐゴシック"/>
      <family val="3"/>
      <charset val="128"/>
      <scheme val="minor"/>
    </font>
    <font>
      <sz val="11"/>
      <name val="ＭＳ Ｐゴシック"/>
      <family val="2"/>
      <charset val="128"/>
      <scheme val="minor"/>
    </font>
    <font>
      <vertAlign val="superscript"/>
      <sz val="11"/>
      <name val="ＭＳ Ｐ明朝"/>
      <family val="1"/>
      <charset val="128"/>
    </font>
    <font>
      <sz val="11"/>
      <color rgb="FFFF0000"/>
      <name val="ＭＳ Ｐ明朝"/>
      <family val="1"/>
      <charset val="128"/>
    </font>
    <font>
      <sz val="14"/>
      <color rgb="FFFF0000"/>
      <name val="ＭＳ Ｐ明朝"/>
      <family val="1"/>
      <charset val="128"/>
    </font>
    <font>
      <b/>
      <sz val="11"/>
      <name val="ＭＳ ゴシック"/>
      <family val="3"/>
      <charset val="128"/>
    </font>
    <font>
      <b/>
      <sz val="12"/>
      <name val="ＭＳ Ｐ明朝"/>
      <family val="1"/>
      <charset val="128"/>
    </font>
    <font>
      <sz val="12"/>
      <name val="ＭＳ ゴシック"/>
      <family val="3"/>
      <charset val="128"/>
    </font>
    <font>
      <sz val="11"/>
      <name val="ＭＳ 明朝"/>
      <family val="1"/>
      <charset val="128"/>
    </font>
    <font>
      <sz val="11"/>
      <color theme="1"/>
      <name val="ＭＳ 明朝"/>
      <family val="1"/>
      <charset val="128"/>
    </font>
    <font>
      <sz val="11"/>
      <color theme="1"/>
      <name val="ＭＳ Ｐゴシック"/>
      <family val="3"/>
      <charset val="128"/>
    </font>
    <font>
      <b/>
      <sz val="11"/>
      <color rgb="FFFF0000"/>
      <name val="ＭＳ Ｐ明朝"/>
      <family val="1"/>
      <charset val="128"/>
    </font>
    <font>
      <sz val="11"/>
      <color rgb="FF000000"/>
      <name val="ＭＳ Ｐ明朝"/>
      <family val="1"/>
      <charset val="128"/>
    </font>
    <font>
      <sz val="6"/>
      <name val="游ゴシック"/>
      <family val="2"/>
      <charset val="128"/>
    </font>
    <font>
      <sz val="11"/>
      <color rgb="FF000000"/>
      <name val="ＭＳ 明朝"/>
      <family val="1"/>
      <charset val="128"/>
    </font>
    <font>
      <b/>
      <sz val="11"/>
      <color rgb="FFFF0000"/>
      <name val="ＭＳ 明朝"/>
      <family val="1"/>
      <charset val="128"/>
    </font>
    <font>
      <b/>
      <sz val="11"/>
      <color rgb="FF000000"/>
      <name val="ＭＳ 明朝"/>
      <family val="1"/>
      <charset val="128"/>
    </font>
    <font>
      <sz val="11"/>
      <color rgb="FF000000"/>
      <name val="游ゴシック"/>
      <family val="2"/>
      <charset val="128"/>
    </font>
    <font>
      <b/>
      <sz val="11"/>
      <color theme="1"/>
      <name val="ＭＳ Ｐ明朝"/>
      <family val="1"/>
      <charset val="128"/>
    </font>
    <font>
      <sz val="11"/>
      <color theme="1"/>
      <name val="ＭＳ 明朝"/>
      <family val="3"/>
      <charset val="128"/>
    </font>
    <font>
      <b/>
      <sz val="11"/>
      <color rgb="FFFF0000"/>
      <name val="游ゴシック"/>
      <family val="3"/>
      <charset val="128"/>
    </font>
    <font>
      <sz val="11"/>
      <color theme="1" tint="0.499984740745262"/>
      <name val="ＭＳ 明朝"/>
      <family val="1"/>
      <charset val="128"/>
    </font>
  </fonts>
  <fills count="6">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FFFF00"/>
        <bgColor indexed="64"/>
      </patternFill>
    </fill>
    <fill>
      <patternFill patternType="solid">
        <fgColor rgb="FFFFF2CC"/>
        <bgColor rgb="FF000000"/>
      </patternFill>
    </fill>
  </fills>
  <borders count="101">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medium">
        <color indexed="64"/>
      </top>
      <bottom/>
      <diagonal/>
    </border>
    <border>
      <left/>
      <right style="thin">
        <color indexed="64"/>
      </right>
      <top/>
      <bottom style="medium">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thin">
        <color indexed="64"/>
      </right>
      <top/>
      <bottom style="double">
        <color indexed="64"/>
      </bottom>
      <diagonal/>
    </border>
    <border diagonalUp="1">
      <left style="thin">
        <color indexed="64"/>
      </left>
      <right/>
      <top/>
      <bottom style="double">
        <color indexed="64"/>
      </bottom>
      <diagonal style="thin">
        <color indexed="64"/>
      </diagonal>
    </border>
    <border diagonalUp="1">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dotted">
        <color indexed="64"/>
      </right>
      <top/>
      <bottom/>
      <diagonal/>
    </border>
    <border>
      <left style="dotted">
        <color indexed="64"/>
      </left>
      <right/>
      <top/>
      <bottom/>
      <diagonal/>
    </border>
    <border>
      <left/>
      <right style="dotted">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26">
    <xf numFmtId="0" fontId="0" fillId="0" borderId="0">
      <alignment vertical="center"/>
    </xf>
    <xf numFmtId="9" fontId="7" fillId="0" borderId="0" applyFont="0" applyFill="0" applyBorder="0" applyAlignment="0" applyProtection="0">
      <alignment vertical="center"/>
    </xf>
    <xf numFmtId="38" fontId="7"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6" fillId="0" borderId="0">
      <alignment vertical="center"/>
    </xf>
    <xf numFmtId="9" fontId="7" fillId="0" borderId="0" applyFont="0" applyFill="0" applyBorder="0" applyAlignment="0" applyProtection="0">
      <alignment vertical="center"/>
    </xf>
    <xf numFmtId="6" fontId="7" fillId="0" borderId="0" applyFont="0" applyFill="0" applyBorder="0" applyAlignment="0" applyProtection="0">
      <alignment vertical="center"/>
    </xf>
    <xf numFmtId="0" fontId="10" fillId="0" borderId="0"/>
    <xf numFmtId="0" fontId="5" fillId="0" borderId="0">
      <alignment vertical="center"/>
    </xf>
    <xf numFmtId="6" fontId="7" fillId="0" borderId="0" applyFont="0" applyFill="0" applyBorder="0" applyAlignment="0" applyProtection="0">
      <alignment vertical="center"/>
    </xf>
    <xf numFmtId="0" fontId="32" fillId="0" borderId="0">
      <alignment vertical="center"/>
    </xf>
    <xf numFmtId="0" fontId="39" fillId="0" borderId="0">
      <alignment vertical="center"/>
    </xf>
    <xf numFmtId="38" fontId="5" fillId="0" borderId="0" applyFont="0" applyFill="0" applyBorder="0" applyAlignment="0" applyProtection="0">
      <alignment vertical="center"/>
    </xf>
    <xf numFmtId="0" fontId="39" fillId="0" borderId="0">
      <alignment vertical="center"/>
    </xf>
    <xf numFmtId="38" fontId="39"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cellStyleXfs>
  <cellXfs count="901">
    <xf numFmtId="0" fontId="0" fillId="0" borderId="0" xfId="0">
      <alignment vertical="center"/>
    </xf>
    <xf numFmtId="0" fontId="11" fillId="0" borderId="0" xfId="0" applyFont="1">
      <alignment vertical="center"/>
    </xf>
    <xf numFmtId="0" fontId="12" fillId="0" borderId="0" xfId="0" applyFont="1">
      <alignment vertical="center"/>
    </xf>
    <xf numFmtId="0" fontId="11" fillId="2" borderId="0" xfId="0" applyFont="1" applyFill="1">
      <alignment vertical="center"/>
    </xf>
    <xf numFmtId="0" fontId="15" fillId="2" borderId="0" xfId="0" applyFont="1" applyFill="1">
      <alignment vertical="center"/>
    </xf>
    <xf numFmtId="177" fontId="15" fillId="2" borderId="0" xfId="0" applyNumberFormat="1" applyFont="1" applyFill="1">
      <alignment vertical="center"/>
    </xf>
    <xf numFmtId="0" fontId="15" fillId="0" borderId="0" xfId="0" applyFont="1">
      <alignment vertical="center"/>
    </xf>
    <xf numFmtId="0" fontId="16" fillId="2" borderId="0" xfId="0" applyFont="1" applyFill="1">
      <alignment vertical="center"/>
    </xf>
    <xf numFmtId="0" fontId="17" fillId="2" borderId="0" xfId="0" applyFont="1" applyFill="1">
      <alignment vertical="center"/>
    </xf>
    <xf numFmtId="0" fontId="0" fillId="2" borderId="0" xfId="0" applyFill="1">
      <alignment vertical="center"/>
    </xf>
    <xf numFmtId="0" fontId="18" fillId="2" borderId="6" xfId="0" applyFont="1" applyFill="1" applyBorder="1">
      <alignment vertical="center"/>
    </xf>
    <xf numFmtId="0" fontId="18" fillId="2" borderId="10" xfId="0" applyFont="1" applyFill="1" applyBorder="1">
      <alignment vertical="center"/>
    </xf>
    <xf numFmtId="0" fontId="20" fillId="2" borderId="0" xfId="0" applyFont="1" applyFill="1">
      <alignment vertical="center"/>
    </xf>
    <xf numFmtId="0" fontId="15" fillId="2" borderId="4" xfId="0" applyFont="1" applyFill="1" applyBorder="1">
      <alignment vertical="center"/>
    </xf>
    <xf numFmtId="0" fontId="12" fillId="0" borderId="0" xfId="0" applyFont="1" applyAlignment="1">
      <alignment horizontal="center" vertical="center"/>
    </xf>
    <xf numFmtId="0" fontId="14" fillId="0" borderId="0" xfId="0" applyFont="1" applyAlignment="1">
      <alignment horizontal="center" vertical="center"/>
    </xf>
    <xf numFmtId="0" fontId="14" fillId="0" borderId="2" xfId="0" applyFont="1" applyBorder="1">
      <alignment vertical="center"/>
    </xf>
    <xf numFmtId="0" fontId="14" fillId="0" borderId="2" xfId="0" applyFont="1" applyBorder="1" applyAlignment="1">
      <alignment horizontal="center" vertical="center"/>
    </xf>
    <xf numFmtId="0" fontId="13" fillId="0" borderId="0" xfId="0" applyFont="1" applyAlignment="1">
      <alignment horizontal="center" vertical="center"/>
    </xf>
    <xf numFmtId="0" fontId="22" fillId="0" borderId="0" xfId="0" applyFont="1">
      <alignment vertical="center"/>
    </xf>
    <xf numFmtId="0" fontId="15" fillId="0" borderId="0" xfId="0" applyFont="1" applyAlignment="1">
      <alignment horizontal="center" vertical="center"/>
    </xf>
    <xf numFmtId="0" fontId="11" fillId="0" borderId="4" xfId="0" applyFont="1" applyBorder="1">
      <alignment vertical="center"/>
    </xf>
    <xf numFmtId="0" fontId="20" fillId="2" borderId="8" xfId="0" applyFont="1" applyFill="1" applyBorder="1">
      <alignment vertical="center"/>
    </xf>
    <xf numFmtId="0" fontId="20" fillId="2" borderId="4" xfId="0" applyFont="1" applyFill="1" applyBorder="1">
      <alignment vertical="center"/>
    </xf>
    <xf numFmtId="0" fontId="11" fillId="0" borderId="4" xfId="0" applyFont="1" applyBorder="1" applyAlignment="1">
      <alignment horizontal="center" vertical="center"/>
    </xf>
    <xf numFmtId="0" fontId="20" fillId="2" borderId="7"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0" fillId="2" borderId="0" xfId="0" applyFont="1" applyFill="1" applyAlignment="1">
      <alignment horizontal="left" vertical="center" indent="1"/>
    </xf>
    <xf numFmtId="0" fontId="11" fillId="0" borderId="8" xfId="0" applyFont="1" applyBorder="1">
      <alignment vertical="center"/>
    </xf>
    <xf numFmtId="0" fontId="15" fillId="0" borderId="1" xfId="0" applyFont="1" applyBorder="1">
      <alignment vertical="center"/>
    </xf>
    <xf numFmtId="0" fontId="11" fillId="2" borderId="0" xfId="0" applyFont="1" applyFill="1" applyAlignment="1">
      <alignment vertical="top"/>
    </xf>
    <xf numFmtId="0" fontId="15" fillId="0" borderId="0" xfId="0" applyFont="1" applyAlignment="1">
      <alignment vertical="top"/>
    </xf>
    <xf numFmtId="0" fontId="11" fillId="0" borderId="0" xfId="0" applyFont="1" applyAlignment="1">
      <alignment vertical="top"/>
    </xf>
    <xf numFmtId="0" fontId="0" fillId="2" borderId="0" xfId="0" applyFill="1" applyAlignment="1">
      <alignment vertical="top"/>
    </xf>
    <xf numFmtId="0" fontId="23" fillId="2" borderId="0" xfId="0" applyFont="1" applyFill="1">
      <alignment vertical="center"/>
    </xf>
    <xf numFmtId="0" fontId="23" fillId="0" borderId="0" xfId="0" applyFont="1">
      <alignment vertical="center"/>
    </xf>
    <xf numFmtId="0" fontId="25" fillId="2" borderId="0" xfId="0" applyFont="1" applyFill="1">
      <alignment vertical="center"/>
    </xf>
    <xf numFmtId="0" fontId="11" fillId="2" borderId="4" xfId="0" applyFont="1" applyFill="1" applyBorder="1">
      <alignment vertical="center"/>
    </xf>
    <xf numFmtId="0" fontId="11" fillId="2" borderId="2" xfId="0" applyFont="1" applyFill="1" applyBorder="1" applyAlignment="1">
      <alignment horizontal="left" vertical="center"/>
    </xf>
    <xf numFmtId="0" fontId="11" fillId="2" borderId="0" xfId="0" applyFont="1" applyFill="1" applyAlignment="1">
      <alignment horizontal="left" vertical="center"/>
    </xf>
    <xf numFmtId="0" fontId="17" fillId="2" borderId="0" xfId="0" applyFont="1" applyFill="1" applyAlignment="1">
      <alignment horizontal="right" vertical="center"/>
    </xf>
    <xf numFmtId="0" fontId="17" fillId="2" borderId="4" xfId="0" applyFont="1" applyFill="1" applyBorder="1">
      <alignment vertical="center"/>
    </xf>
    <xf numFmtId="0" fontId="15" fillId="2" borderId="0" xfId="0" applyFont="1" applyFill="1" applyAlignment="1">
      <alignment vertical="top"/>
    </xf>
    <xf numFmtId="0" fontId="11" fillId="2" borderId="0" xfId="0" applyFont="1" applyFill="1" applyAlignment="1">
      <alignment horizontal="right" vertical="center"/>
    </xf>
    <xf numFmtId="9" fontId="15" fillId="2" borderId="0" xfId="1" applyFont="1" applyFill="1" applyBorder="1" applyAlignment="1">
      <alignment horizontal="center" vertical="center" wrapText="1"/>
    </xf>
    <xf numFmtId="181" fontId="15" fillId="2" borderId="0" xfId="2" applyNumberFormat="1" applyFont="1" applyFill="1" applyBorder="1" applyAlignment="1">
      <alignment horizontal="center" vertical="center"/>
    </xf>
    <xf numFmtId="0" fontId="11" fillId="0" borderId="0" xfId="0" applyFont="1" applyAlignment="1">
      <alignment horizontal="center" vertical="center"/>
    </xf>
    <xf numFmtId="0" fontId="20" fillId="2" borderId="1" xfId="0" applyFont="1" applyFill="1" applyBorder="1">
      <alignment vertical="center"/>
    </xf>
    <xf numFmtId="0" fontId="20" fillId="2" borderId="6" xfId="0" applyFont="1" applyFill="1" applyBorder="1">
      <alignment vertical="center"/>
    </xf>
    <xf numFmtId="0" fontId="20" fillId="2" borderId="6" xfId="0" applyFont="1" applyFill="1" applyBorder="1" applyAlignment="1">
      <alignment vertical="top" wrapText="1"/>
    </xf>
    <xf numFmtId="0" fontId="20" fillId="2" borderId="10" xfId="0" applyFont="1" applyFill="1" applyBorder="1" applyAlignment="1">
      <alignment vertical="top" wrapText="1"/>
    </xf>
    <xf numFmtId="0" fontId="20" fillId="2" borderId="23" xfId="0" applyFont="1" applyFill="1" applyBorder="1">
      <alignment vertical="center"/>
    </xf>
    <xf numFmtId="0" fontId="21" fillId="2" borderId="8" xfId="0" applyFont="1" applyFill="1" applyBorder="1">
      <alignment vertical="center"/>
    </xf>
    <xf numFmtId="0" fontId="21" fillId="2" borderId="27" xfId="0" applyFont="1" applyFill="1" applyBorder="1">
      <alignment vertical="center"/>
    </xf>
    <xf numFmtId="0" fontId="11" fillId="0" borderId="9" xfId="0" applyFont="1" applyBorder="1">
      <alignment vertical="center"/>
    </xf>
    <xf numFmtId="0" fontId="11" fillId="0" borderId="1" xfId="0" applyFont="1" applyBorder="1">
      <alignment vertical="center"/>
    </xf>
    <xf numFmtId="0" fontId="11" fillId="0" borderId="5" xfId="0" applyFont="1" applyBorder="1">
      <alignment vertical="center"/>
    </xf>
    <xf numFmtId="0" fontId="11" fillId="0" borderId="7" xfId="0" applyFont="1" applyBorder="1">
      <alignment vertical="center"/>
    </xf>
    <xf numFmtId="0" fontId="11" fillId="0" borderId="2" xfId="0" applyFont="1" applyBorder="1">
      <alignment vertical="center"/>
    </xf>
    <xf numFmtId="0" fontId="11" fillId="0" borderId="3" xfId="0" applyFont="1" applyBorder="1">
      <alignment vertical="center"/>
    </xf>
    <xf numFmtId="0" fontId="15" fillId="0" borderId="27" xfId="0" applyFont="1" applyBorder="1" applyAlignment="1">
      <alignment vertical="center" wrapText="1"/>
    </xf>
    <xf numFmtId="0" fontId="20" fillId="2" borderId="8" xfId="0" applyFont="1" applyFill="1" applyBorder="1" applyAlignment="1">
      <alignment horizontal="center" vertical="center"/>
    </xf>
    <xf numFmtId="0" fontId="20" fillId="2" borderId="0" xfId="0" applyFont="1" applyFill="1" applyAlignment="1">
      <alignment horizontal="center" vertical="center"/>
    </xf>
    <xf numFmtId="0" fontId="20" fillId="2" borderId="4" xfId="0" applyFont="1" applyFill="1" applyBorder="1" applyAlignment="1">
      <alignment horizontal="center" vertical="center"/>
    </xf>
    <xf numFmtId="0" fontId="18" fillId="2" borderId="9" xfId="0" applyFont="1" applyFill="1" applyBorder="1" applyAlignment="1">
      <alignment horizontal="center" vertical="center"/>
    </xf>
    <xf numFmtId="0" fontId="20" fillId="2" borderId="0" xfId="0" applyFont="1" applyFill="1" applyAlignment="1">
      <alignment horizontal="center" vertical="top" wrapText="1"/>
    </xf>
    <xf numFmtId="0" fontId="0" fillId="0" borderId="0" xfId="0" applyAlignment="1">
      <alignment horizontal="left" vertical="center" wrapText="1"/>
    </xf>
    <xf numFmtId="0" fontId="11" fillId="0" borderId="7"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22" fillId="2" borderId="0" xfId="0" applyFont="1" applyFill="1">
      <alignment vertical="center"/>
    </xf>
    <xf numFmtId="0" fontId="12" fillId="2" borderId="0" xfId="0" applyFont="1" applyFill="1">
      <alignment vertical="center"/>
    </xf>
    <xf numFmtId="0" fontId="26" fillId="2" borderId="2" xfId="0" applyFont="1" applyFill="1" applyBorder="1">
      <alignment vertical="center"/>
    </xf>
    <xf numFmtId="0" fontId="15" fillId="2" borderId="2" xfId="0" applyFont="1" applyFill="1" applyBorder="1">
      <alignment vertical="center"/>
    </xf>
    <xf numFmtId="0" fontId="11" fillId="2" borderId="1" xfId="0" applyFont="1" applyFill="1" applyBorder="1">
      <alignment vertical="center"/>
    </xf>
    <xf numFmtId="0" fontId="27" fillId="2" borderId="0" xfId="0" applyFont="1" applyFill="1">
      <alignment vertical="center"/>
    </xf>
    <xf numFmtId="0" fontId="28" fillId="2" borderId="0" xfId="0" applyFont="1" applyFill="1">
      <alignment vertical="center"/>
    </xf>
    <xf numFmtId="0" fontId="28" fillId="2" borderId="2" xfId="0" applyFont="1" applyFill="1" applyBorder="1">
      <alignment vertical="center"/>
    </xf>
    <xf numFmtId="0" fontId="0" fillId="0" borderId="0" xfId="0" applyAlignment="1">
      <alignment vertical="center" wrapText="1"/>
    </xf>
    <xf numFmtId="0" fontId="28" fillId="2" borderId="2" xfId="0" applyFont="1" applyFill="1" applyBorder="1" applyAlignment="1">
      <alignment horizontal="right" vertical="center"/>
    </xf>
    <xf numFmtId="0" fontId="11" fillId="2" borderId="2" xfId="0" applyFont="1" applyFill="1" applyBorder="1">
      <alignment vertical="center"/>
    </xf>
    <xf numFmtId="0" fontId="29" fillId="2" borderId="6" xfId="0" applyFont="1" applyFill="1" applyBorder="1">
      <alignment vertical="center"/>
    </xf>
    <xf numFmtId="0" fontId="29" fillId="2" borderId="10" xfId="0" applyFont="1" applyFill="1" applyBorder="1">
      <alignment vertical="center"/>
    </xf>
    <xf numFmtId="0" fontId="12" fillId="2" borderId="11" xfId="0" applyFont="1" applyFill="1" applyBorder="1" applyAlignment="1">
      <alignment vertical="center" shrinkToFit="1"/>
    </xf>
    <xf numFmtId="0" fontId="29" fillId="2" borderId="5" xfId="0" applyFont="1" applyFill="1" applyBorder="1" applyAlignment="1">
      <alignment vertical="center" shrinkToFit="1"/>
    </xf>
    <xf numFmtId="0" fontId="29" fillId="2" borderId="3" xfId="0" applyFont="1" applyFill="1" applyBorder="1">
      <alignment vertical="center"/>
    </xf>
    <xf numFmtId="0" fontId="12" fillId="2" borderId="27" xfId="0" applyFont="1" applyFill="1" applyBorder="1" applyAlignment="1">
      <alignment vertical="center" shrinkToFit="1"/>
    </xf>
    <xf numFmtId="0" fontId="29" fillId="2" borderId="4" xfId="0" applyFont="1" applyFill="1" applyBorder="1" applyAlignment="1">
      <alignment vertical="center" shrinkToFit="1"/>
    </xf>
    <xf numFmtId="0" fontId="12" fillId="2" borderId="54" xfId="0" applyFont="1" applyFill="1" applyBorder="1" applyAlignment="1">
      <alignment vertical="center" shrinkToFit="1"/>
    </xf>
    <xf numFmtId="0" fontId="29" fillId="2" borderId="26" xfId="0" applyFont="1" applyFill="1" applyBorder="1">
      <alignment vertical="center"/>
    </xf>
    <xf numFmtId="0" fontId="29" fillId="2" borderId="3" xfId="0" applyFont="1" applyFill="1" applyBorder="1" applyAlignment="1">
      <alignment vertical="center" shrinkToFit="1"/>
    </xf>
    <xf numFmtId="0" fontId="30" fillId="2" borderId="0" xfId="0" applyFont="1" applyFill="1">
      <alignment vertical="center"/>
    </xf>
    <xf numFmtId="0" fontId="12" fillId="2" borderId="1" xfId="0" applyFont="1" applyFill="1" applyBorder="1">
      <alignment vertical="center"/>
    </xf>
    <xf numFmtId="0" fontId="16" fillId="2" borderId="1" xfId="0" applyFont="1" applyFill="1" applyBorder="1">
      <alignment vertical="center"/>
    </xf>
    <xf numFmtId="0" fontId="15" fillId="2" borderId="1" xfId="0" applyFont="1" applyFill="1" applyBorder="1">
      <alignment vertical="center"/>
    </xf>
    <xf numFmtId="0" fontId="12" fillId="2" borderId="1" xfId="0" applyFont="1" applyFill="1" applyBorder="1" applyAlignment="1">
      <alignment horizontal="left" vertical="center" indent="1"/>
    </xf>
    <xf numFmtId="0" fontId="12" fillId="2" borderId="0" xfId="0" applyFont="1" applyFill="1" applyAlignment="1">
      <alignment horizontal="left" vertical="center" indent="1"/>
    </xf>
    <xf numFmtId="0" fontId="12" fillId="2" borderId="0" xfId="0" applyFont="1" applyFill="1" applyAlignment="1">
      <alignment horizontal="center" vertical="center" wrapText="1"/>
    </xf>
    <xf numFmtId="0" fontId="15" fillId="2" borderId="0" xfId="0" applyFont="1" applyFill="1" applyAlignment="1">
      <alignment horizontal="center" vertical="center"/>
    </xf>
    <xf numFmtId="0" fontId="15" fillId="2" borderId="0" xfId="0" applyFont="1" applyFill="1" applyAlignment="1">
      <alignment horizontal="center" vertical="center" wrapText="1"/>
    </xf>
    <xf numFmtId="0" fontId="12" fillId="2" borderId="11" xfId="0" applyFont="1" applyFill="1" applyBorder="1" applyAlignment="1">
      <alignment horizontal="center" vertical="center"/>
    </xf>
    <xf numFmtId="176" fontId="15" fillId="2" borderId="8" xfId="2" applyNumberFormat="1" applyFont="1" applyFill="1" applyBorder="1" applyAlignment="1">
      <alignment vertical="center" wrapText="1"/>
    </xf>
    <xf numFmtId="176" fontId="15" fillId="2" borderId="0" xfId="2" applyNumberFormat="1" applyFont="1" applyFill="1" applyBorder="1" applyAlignment="1">
      <alignment vertical="center" wrapText="1"/>
    </xf>
    <xf numFmtId="0" fontId="15" fillId="2" borderId="8" xfId="0" applyFont="1" applyFill="1" applyBorder="1" applyAlignment="1">
      <alignment vertical="center" wrapText="1"/>
    </xf>
    <xf numFmtId="0" fontId="15" fillId="2" borderId="0" xfId="0" applyFont="1" applyFill="1" applyAlignment="1">
      <alignment vertical="center" wrapText="1"/>
    </xf>
    <xf numFmtId="0" fontId="15" fillId="2" borderId="4" xfId="0" applyFont="1" applyFill="1" applyBorder="1" applyAlignment="1">
      <alignment vertical="center" wrapText="1"/>
    </xf>
    <xf numFmtId="0" fontId="15" fillId="2" borderId="27" xfId="0" applyFont="1" applyFill="1" applyBorder="1">
      <alignment vertical="center"/>
    </xf>
    <xf numFmtId="0" fontId="15" fillId="2" borderId="0" xfId="0" applyFont="1" applyFill="1" applyAlignment="1">
      <alignment horizontal="left" vertical="center" wrapText="1"/>
    </xf>
    <xf numFmtId="176" fontId="15" fillId="2" borderId="27" xfId="2" applyNumberFormat="1" applyFont="1" applyFill="1" applyBorder="1" applyAlignment="1">
      <alignment vertical="center" wrapText="1"/>
    </xf>
    <xf numFmtId="176" fontId="15" fillId="2" borderId="11" xfId="2" applyNumberFormat="1" applyFont="1" applyFill="1" applyBorder="1" applyAlignment="1">
      <alignment vertical="center" wrapText="1"/>
    </xf>
    <xf numFmtId="176" fontId="15" fillId="2" borderId="0" xfId="2" applyNumberFormat="1" applyFont="1" applyFill="1" applyBorder="1" applyAlignment="1">
      <alignment horizontal="center" vertical="center" wrapText="1"/>
    </xf>
    <xf numFmtId="0" fontId="33" fillId="0" borderId="0" xfId="11" applyFont="1">
      <alignment vertical="center"/>
    </xf>
    <xf numFmtId="188" fontId="33" fillId="0" borderId="0" xfId="11" applyNumberFormat="1" applyFont="1">
      <alignment vertical="center"/>
    </xf>
    <xf numFmtId="0" fontId="35" fillId="0" borderId="66" xfId="0" applyFont="1" applyBorder="1" applyAlignment="1">
      <alignment horizontal="center" vertical="center" wrapText="1"/>
    </xf>
    <xf numFmtId="188" fontId="35" fillId="0" borderId="64" xfId="0" applyNumberFormat="1" applyFont="1" applyBorder="1" applyAlignment="1">
      <alignment horizontal="center" vertical="center" wrapText="1"/>
    </xf>
    <xf numFmtId="0" fontId="35" fillId="0" borderId="67" xfId="0" applyFont="1" applyBorder="1" applyAlignment="1">
      <alignment horizontal="center" vertical="center" wrapText="1"/>
    </xf>
    <xf numFmtId="188" fontId="35" fillId="0" borderId="67" xfId="0" applyNumberFormat="1" applyFont="1" applyBorder="1" applyAlignment="1">
      <alignment horizontal="center" vertical="center" wrapText="1"/>
    </xf>
    <xf numFmtId="0" fontId="37" fillId="0" borderId="79" xfId="11" quotePrefix="1" applyFont="1" applyBorder="1" applyAlignment="1">
      <alignment horizontal="center" vertical="center"/>
    </xf>
    <xf numFmtId="0" fontId="37" fillId="0" borderId="80" xfId="11" applyFont="1" applyBorder="1" applyAlignment="1">
      <alignment horizontal="distributed" vertical="center"/>
    </xf>
    <xf numFmtId="0" fontId="37" fillId="0" borderId="3" xfId="0" applyFont="1" applyBorder="1">
      <alignment vertical="center"/>
    </xf>
    <xf numFmtId="188" fontId="37" fillId="0" borderId="11" xfId="0" applyNumberFormat="1" applyFont="1" applyBorder="1">
      <alignment vertical="center"/>
    </xf>
    <xf numFmtId="0" fontId="37" fillId="0" borderId="11" xfId="0" applyFont="1" applyBorder="1">
      <alignment vertical="center"/>
    </xf>
    <xf numFmtId="188" fontId="37" fillId="0" borderId="7" xfId="0" applyNumberFormat="1" applyFont="1" applyBorder="1">
      <alignment vertical="center"/>
    </xf>
    <xf numFmtId="188" fontId="37" fillId="4" borderId="81" xfId="0" applyNumberFormat="1" applyFont="1" applyFill="1" applyBorder="1">
      <alignment vertical="center"/>
    </xf>
    <xf numFmtId="188" fontId="37" fillId="0" borderId="82" xfId="0" applyNumberFormat="1" applyFont="1" applyBorder="1">
      <alignment vertical="center"/>
    </xf>
    <xf numFmtId="0" fontId="37" fillId="0" borderId="83" xfId="11" quotePrefix="1" applyFont="1" applyBorder="1" applyAlignment="1">
      <alignment horizontal="center" vertical="center"/>
    </xf>
    <xf numFmtId="0" fontId="37" fillId="0" borderId="84" xfId="11" applyFont="1" applyBorder="1" applyAlignment="1">
      <alignment horizontal="distributed" vertical="center"/>
    </xf>
    <xf numFmtId="0" fontId="37" fillId="0" borderId="10" xfId="0" applyFont="1" applyBorder="1">
      <alignment vertical="center"/>
    </xf>
    <xf numFmtId="188" fontId="37" fillId="0" borderId="15" xfId="0" applyNumberFormat="1" applyFont="1" applyBorder="1">
      <alignment vertical="center"/>
    </xf>
    <xf numFmtId="0" fontId="37" fillId="0" borderId="15" xfId="0" applyFont="1" applyBorder="1">
      <alignment vertical="center"/>
    </xf>
    <xf numFmtId="188" fontId="37" fillId="0" borderId="23" xfId="0" applyNumberFormat="1" applyFont="1" applyBorder="1">
      <alignment vertical="center"/>
    </xf>
    <xf numFmtId="188" fontId="37" fillId="4" borderId="85" xfId="0" applyNumberFormat="1" applyFont="1" applyFill="1" applyBorder="1">
      <alignment vertical="center"/>
    </xf>
    <xf numFmtId="188" fontId="37" fillId="0" borderId="62" xfId="0" applyNumberFormat="1" applyFont="1" applyBorder="1">
      <alignment vertical="center"/>
    </xf>
    <xf numFmtId="0" fontId="37" fillId="0" borderId="66" xfId="11" quotePrefix="1" applyFont="1" applyBorder="1" applyAlignment="1">
      <alignment horizontal="center" vertical="center"/>
    </xf>
    <xf numFmtId="0" fontId="37" fillId="0" borderId="68" xfId="11" applyFont="1" applyBorder="1" applyAlignment="1">
      <alignment horizontal="distributed" vertical="center"/>
    </xf>
    <xf numFmtId="0" fontId="37" fillId="0" borderId="65" xfId="0" applyFont="1" applyBorder="1">
      <alignment vertical="center"/>
    </xf>
    <xf numFmtId="188" fontId="37" fillId="0" borderId="67" xfId="0" applyNumberFormat="1" applyFont="1" applyBorder="1">
      <alignment vertical="center"/>
    </xf>
    <xf numFmtId="0" fontId="37" fillId="0" borderId="67" xfId="0" applyFont="1" applyBorder="1">
      <alignment vertical="center"/>
    </xf>
    <xf numFmtId="188" fontId="37" fillId="0" borderId="64" xfId="0" applyNumberFormat="1" applyFont="1" applyBorder="1">
      <alignment vertical="center"/>
    </xf>
    <xf numFmtId="188" fontId="37" fillId="4" borderId="86" xfId="0" applyNumberFormat="1" applyFont="1" applyFill="1" applyBorder="1">
      <alignment vertical="center"/>
    </xf>
    <xf numFmtId="188" fontId="37" fillId="0" borderId="87" xfId="0" applyNumberFormat="1" applyFont="1" applyBorder="1">
      <alignment vertical="center"/>
    </xf>
    <xf numFmtId="0" fontId="11" fillId="2" borderId="88" xfId="0" applyFont="1" applyFill="1" applyBorder="1">
      <alignment vertical="center"/>
    </xf>
    <xf numFmtId="0" fontId="11" fillId="2" borderId="63" xfId="0" applyFont="1" applyFill="1" applyBorder="1">
      <alignment vertical="center"/>
    </xf>
    <xf numFmtId="0" fontId="23" fillId="2" borderId="0" xfId="0" applyFont="1" applyFill="1" applyAlignment="1">
      <alignment vertical="center" wrapText="1"/>
    </xf>
    <xf numFmtId="0" fontId="23" fillId="2" borderId="0" xfId="0" quotePrefix="1" applyFont="1" applyFill="1" applyAlignment="1">
      <alignment vertical="center" wrapText="1"/>
    </xf>
    <xf numFmtId="0" fontId="23" fillId="2" borderId="0" xfId="0" applyFont="1" applyFill="1" applyAlignment="1">
      <alignment horizontal="left" vertical="center" wrapText="1"/>
    </xf>
    <xf numFmtId="0" fontId="38" fillId="0" borderId="0" xfId="0" applyFont="1">
      <alignment vertical="center"/>
    </xf>
    <xf numFmtId="0" fontId="23" fillId="0" borderId="0" xfId="0" applyFont="1" applyAlignment="1">
      <alignment horizontal="left" vertical="center"/>
    </xf>
    <xf numFmtId="0" fontId="23" fillId="0" borderId="0" xfId="0" applyFont="1" applyAlignment="1">
      <alignment horizontal="left" vertical="center" wrapText="1"/>
    </xf>
    <xf numFmtId="0" fontId="23" fillId="2" borderId="0" xfId="0" applyFont="1" applyFill="1" applyAlignment="1" applyProtection="1">
      <alignment horizontal="center" vertical="center"/>
      <protection locked="0"/>
    </xf>
    <xf numFmtId="0" fontId="23" fillId="0" borderId="0" xfId="0" applyFont="1" applyAlignment="1" applyProtection="1">
      <alignment horizontal="center" vertical="center"/>
      <protection locked="0"/>
    </xf>
    <xf numFmtId="0" fontId="21" fillId="2" borderId="1" xfId="0" applyFont="1" applyFill="1" applyBorder="1">
      <alignment vertical="center"/>
    </xf>
    <xf numFmtId="0" fontId="21" fillId="2" borderId="5" xfId="0" applyFont="1" applyFill="1" applyBorder="1">
      <alignment vertical="center"/>
    </xf>
    <xf numFmtId="0" fontId="24" fillId="0" borderId="83" xfId="0" applyFont="1" applyBorder="1" applyAlignment="1">
      <alignment horizontal="right" vertical="center" wrapText="1"/>
    </xf>
    <xf numFmtId="0" fontId="24" fillId="0" borderId="84" xfId="0" applyFont="1" applyBorder="1" applyAlignment="1">
      <alignment horizontal="right" vertical="center" wrapText="1"/>
    </xf>
    <xf numFmtId="0" fontId="24" fillId="0" borderId="66" xfId="0" applyFont="1" applyBorder="1" applyAlignment="1">
      <alignment horizontal="right" vertical="center" wrapText="1"/>
    </xf>
    <xf numFmtId="0" fontId="24" fillId="0" borderId="68" xfId="0" applyFont="1" applyBorder="1" applyAlignment="1">
      <alignment horizontal="right" vertical="center" wrapText="1"/>
    </xf>
    <xf numFmtId="0" fontId="24" fillId="0" borderId="79" xfId="0" applyFont="1" applyBorder="1" applyAlignment="1">
      <alignment horizontal="right" vertical="center" wrapText="1"/>
    </xf>
    <xf numFmtId="0" fontId="24" fillId="0" borderId="80" xfId="0" applyFont="1" applyBorder="1" applyAlignment="1">
      <alignment horizontal="right" vertical="center" wrapText="1"/>
    </xf>
    <xf numFmtId="0" fontId="24" fillId="0" borderId="92" xfId="0" applyFont="1" applyBorder="1" applyAlignment="1">
      <alignment horizontal="center" vertical="center" wrapText="1"/>
    </xf>
    <xf numFmtId="0" fontId="24" fillId="0" borderId="93" xfId="0" applyFont="1" applyBorder="1" applyAlignment="1">
      <alignment horizontal="center" vertical="center" wrapText="1"/>
    </xf>
    <xf numFmtId="0" fontId="20" fillId="2" borderId="0" xfId="9" applyFont="1" applyFill="1">
      <alignment vertical="center"/>
    </xf>
    <xf numFmtId="0" fontId="20" fillId="2" borderId="0" xfId="9" applyFont="1" applyFill="1" applyAlignment="1">
      <alignment horizontal="left" vertical="center"/>
    </xf>
    <xf numFmtId="0" fontId="20" fillId="2" borderId="0" xfId="9" applyFont="1" applyFill="1" applyAlignment="1">
      <alignment horizontal="center" vertical="center"/>
    </xf>
    <xf numFmtId="0" fontId="20" fillId="2" borderId="0" xfId="9" applyFont="1" applyFill="1" applyAlignment="1">
      <alignment horizontal="left" vertical="center" indent="1"/>
    </xf>
    <xf numFmtId="0" fontId="20" fillId="2" borderId="23" xfId="9" applyFont="1" applyFill="1" applyBorder="1">
      <alignment vertical="center"/>
    </xf>
    <xf numFmtId="0" fontId="20" fillId="2" borderId="6" xfId="9" applyFont="1" applyFill="1" applyBorder="1">
      <alignment vertical="center"/>
    </xf>
    <xf numFmtId="0" fontId="20" fillId="2" borderId="10" xfId="9" applyFont="1" applyFill="1" applyBorder="1">
      <alignment vertical="center"/>
    </xf>
    <xf numFmtId="0" fontId="20" fillId="2" borderId="0" xfId="9" applyFont="1" applyFill="1" applyAlignment="1">
      <alignment horizontal="left" vertical="center" indent="3"/>
    </xf>
    <xf numFmtId="0" fontId="20" fillId="2" borderId="15" xfId="9" applyFont="1" applyFill="1" applyBorder="1" applyAlignment="1">
      <alignment horizontal="center" vertical="top" wrapText="1"/>
    </xf>
    <xf numFmtId="0" fontId="20" fillId="2" borderId="15" xfId="9" applyFont="1" applyFill="1" applyBorder="1">
      <alignment vertical="center"/>
    </xf>
    <xf numFmtId="0" fontId="20" fillId="2" borderId="0" xfId="9" applyFont="1" applyFill="1" applyAlignment="1">
      <alignment horizontal="left" vertical="center" indent="2"/>
    </xf>
    <xf numFmtId="0" fontId="20" fillId="2" borderId="0" xfId="9" applyFont="1" applyFill="1" applyAlignment="1">
      <alignment horizontal="right" vertical="center"/>
    </xf>
    <xf numFmtId="0" fontId="20" fillId="2" borderId="23" xfId="9" applyFont="1" applyFill="1" applyBorder="1" applyAlignment="1">
      <alignment horizontal="center" vertical="center"/>
    </xf>
    <xf numFmtId="0" fontId="20" fillId="2" borderId="10" xfId="9" applyFont="1" applyFill="1" applyBorder="1" applyAlignment="1">
      <alignment horizontal="center" vertical="center"/>
    </xf>
    <xf numFmtId="0" fontId="42" fillId="2" borderId="0" xfId="9" applyFont="1" applyFill="1">
      <alignment vertical="center"/>
    </xf>
    <xf numFmtId="0" fontId="44" fillId="0" borderId="0" xfId="9" applyFont="1">
      <alignment vertical="center"/>
    </xf>
    <xf numFmtId="0" fontId="20" fillId="0" borderId="0" xfId="9" applyFont="1">
      <alignment vertical="center"/>
    </xf>
    <xf numFmtId="0" fontId="44" fillId="0" borderId="0" xfId="9" applyFont="1" applyAlignment="1">
      <alignment horizontal="left" vertical="center"/>
    </xf>
    <xf numFmtId="0" fontId="24" fillId="2" borderId="92" xfId="0" applyFont="1" applyFill="1" applyBorder="1" applyAlignment="1">
      <alignment horizontal="center" vertical="center" wrapText="1"/>
    </xf>
    <xf numFmtId="0" fontId="24" fillId="2" borderId="93" xfId="0" applyFont="1" applyFill="1" applyBorder="1" applyAlignment="1">
      <alignment horizontal="center" vertical="center" wrapText="1"/>
    </xf>
    <xf numFmtId="0" fontId="24" fillId="2" borderId="79" xfId="0" applyFont="1" applyFill="1" applyBorder="1" applyAlignment="1">
      <alignment horizontal="right" vertical="center" wrapText="1"/>
    </xf>
    <xf numFmtId="0" fontId="24" fillId="2" borderId="80" xfId="0" applyFont="1" applyFill="1" applyBorder="1" applyAlignment="1">
      <alignment horizontal="right" vertical="center" wrapText="1"/>
    </xf>
    <xf numFmtId="0" fontId="24" fillId="2" borderId="83" xfId="0" applyFont="1" applyFill="1" applyBorder="1" applyAlignment="1">
      <alignment horizontal="right" vertical="center" wrapText="1"/>
    </xf>
    <xf numFmtId="0" fontId="24" fillId="2" borderId="84" xfId="0" applyFont="1" applyFill="1" applyBorder="1" applyAlignment="1">
      <alignment horizontal="right" vertical="center" wrapText="1"/>
    </xf>
    <xf numFmtId="0" fontId="24" fillId="2" borderId="66" xfId="0" applyFont="1" applyFill="1" applyBorder="1" applyAlignment="1">
      <alignment horizontal="right" vertical="center" wrapText="1"/>
    </xf>
    <xf numFmtId="0" fontId="24" fillId="2" borderId="68" xfId="0" applyFont="1" applyFill="1" applyBorder="1" applyAlignment="1">
      <alignment horizontal="right" vertical="center" wrapText="1"/>
    </xf>
    <xf numFmtId="0" fontId="26" fillId="0" borderId="0" xfId="9" applyFont="1">
      <alignment vertical="center"/>
    </xf>
    <xf numFmtId="0" fontId="26" fillId="0" borderId="0" xfId="9" applyFont="1" applyAlignment="1">
      <alignment horizontal="left" vertical="center"/>
    </xf>
    <xf numFmtId="0" fontId="26" fillId="0" borderId="0" xfId="9" applyFont="1" applyAlignment="1">
      <alignment horizontal="right" vertical="center"/>
    </xf>
    <xf numFmtId="0" fontId="26" fillId="0" borderId="0" xfId="9" applyFont="1" applyAlignment="1">
      <alignment horizontal="center" vertical="center"/>
    </xf>
    <xf numFmtId="0" fontId="26" fillId="0" borderId="95" xfId="9" applyFont="1" applyBorder="1" applyAlignment="1">
      <alignment horizontal="center" vertical="center"/>
    </xf>
    <xf numFmtId="0" fontId="26" fillId="0" borderId="11" xfId="9" applyFont="1" applyBorder="1" applyAlignment="1">
      <alignment horizontal="center" vertical="center"/>
    </xf>
    <xf numFmtId="0" fontId="26" fillId="0" borderId="15" xfId="9" applyFont="1" applyBorder="1" applyAlignment="1">
      <alignment horizontal="center" vertical="center"/>
    </xf>
    <xf numFmtId="0" fontId="26" fillId="0" borderId="67" xfId="9" applyFont="1" applyBorder="1" applyAlignment="1">
      <alignment horizontal="center" vertical="center"/>
    </xf>
    <xf numFmtId="0" fontId="45" fillId="0" borderId="15" xfId="9" applyFont="1" applyBorder="1" applyAlignment="1">
      <alignment horizontal="center" vertical="center"/>
    </xf>
    <xf numFmtId="0" fontId="46" fillId="0" borderId="0" xfId="9" applyFont="1">
      <alignment vertical="center"/>
    </xf>
    <xf numFmtId="0" fontId="46" fillId="0" borderId="0" xfId="9" applyFont="1" applyAlignment="1">
      <alignment horizontal="left" vertical="center"/>
    </xf>
    <xf numFmtId="0" fontId="51" fillId="0" borderId="0" xfId="0" applyFont="1">
      <alignment vertical="center"/>
    </xf>
    <xf numFmtId="0" fontId="54" fillId="0" borderId="23" xfId="0" applyFont="1" applyBorder="1" applyAlignment="1">
      <alignment horizontal="center" vertical="center" shrinkToFit="1"/>
    </xf>
    <xf numFmtId="0" fontId="55" fillId="0" borderId="15" xfId="0" applyFont="1" applyBorder="1" applyAlignment="1">
      <alignment horizontal="center" vertical="center" shrinkToFit="1"/>
    </xf>
    <xf numFmtId="0" fontId="53" fillId="0" borderId="23" xfId="0" applyFont="1" applyBorder="1" applyAlignment="1">
      <alignment horizontal="left" vertical="top" wrapText="1" shrinkToFit="1"/>
    </xf>
    <xf numFmtId="0" fontId="53" fillId="0" borderId="15" xfId="0" applyFont="1" applyBorder="1" applyAlignment="1">
      <alignment horizontal="left" vertical="top" wrapText="1" shrinkToFit="1"/>
    </xf>
    <xf numFmtId="0" fontId="53" fillId="5" borderId="15" xfId="0" applyFont="1" applyFill="1" applyBorder="1" applyAlignment="1">
      <alignment horizontal="center" vertical="top" wrapText="1" shrinkToFit="1"/>
    </xf>
    <xf numFmtId="0" fontId="56" fillId="0" borderId="0" xfId="0" applyFont="1">
      <alignment vertical="center"/>
    </xf>
    <xf numFmtId="0" fontId="53" fillId="0" borderId="15" xfId="0" applyFont="1" applyBorder="1" applyAlignment="1">
      <alignment horizontal="center" vertical="center"/>
    </xf>
    <xf numFmtId="0" fontId="53" fillId="0" borderId="23" xfId="0" applyFont="1" applyBorder="1" applyAlignment="1">
      <alignment horizontal="center" vertical="top" wrapText="1" shrinkToFit="1"/>
    </xf>
    <xf numFmtId="0" fontId="53" fillId="0" borderId="15" xfId="0" applyFont="1" applyBorder="1" applyAlignment="1">
      <alignment horizontal="center" vertical="top" wrapText="1" shrinkToFit="1"/>
    </xf>
    <xf numFmtId="0" fontId="53" fillId="0" borderId="10" xfId="0" applyFont="1" applyBorder="1" applyAlignment="1">
      <alignment horizontal="center" vertical="center"/>
    </xf>
    <xf numFmtId="0" fontId="56" fillId="0" borderId="15" xfId="0" applyFont="1" applyBorder="1" applyAlignment="1">
      <alignment horizontal="center" vertical="center"/>
    </xf>
    <xf numFmtId="0" fontId="53" fillId="0" borderId="15" xfId="20" applyFont="1" applyBorder="1" applyAlignment="1">
      <alignment horizontal="center" vertical="center" wrapText="1"/>
    </xf>
    <xf numFmtId="187" fontId="53" fillId="0" borderId="15" xfId="20" applyNumberFormat="1" applyFont="1" applyBorder="1">
      <alignment vertical="center"/>
    </xf>
    <xf numFmtId="187" fontId="53" fillId="0" borderId="15" xfId="0" applyNumberFormat="1" applyFont="1" applyBorder="1">
      <alignment vertical="center"/>
    </xf>
    <xf numFmtId="187" fontId="53" fillId="5" borderId="15" xfId="0" applyNumberFormat="1" applyFont="1" applyFill="1" applyBorder="1">
      <alignment vertical="center"/>
    </xf>
    <xf numFmtId="187" fontId="53" fillId="0" borderId="15" xfId="0" applyNumberFormat="1" applyFont="1" applyBorder="1" applyAlignment="1">
      <alignment horizontal="right" vertical="center"/>
    </xf>
    <xf numFmtId="187" fontId="53" fillId="5" borderId="15" xfId="0" applyNumberFormat="1" applyFont="1" applyFill="1" applyBorder="1" applyAlignment="1">
      <alignment horizontal="right" vertical="center"/>
    </xf>
    <xf numFmtId="0" fontId="47" fillId="0" borderId="15" xfId="20" applyFont="1" applyBorder="1" applyAlignment="1">
      <alignment horizontal="center" vertical="center" wrapText="1"/>
    </xf>
    <xf numFmtId="187" fontId="56" fillId="0" borderId="0" xfId="0" applyNumberFormat="1" applyFont="1">
      <alignment vertical="center"/>
    </xf>
    <xf numFmtId="38" fontId="56" fillId="0" borderId="0" xfId="2" applyFont="1">
      <alignment vertical="center"/>
    </xf>
    <xf numFmtId="9" fontId="56" fillId="0" borderId="0" xfId="0" applyNumberFormat="1" applyFont="1">
      <alignment vertical="center"/>
    </xf>
    <xf numFmtId="9" fontId="56" fillId="0" borderId="0" xfId="1" applyFont="1">
      <alignment vertical="center"/>
    </xf>
    <xf numFmtId="0" fontId="48" fillId="0" borderId="23" xfId="0" applyFont="1" applyBorder="1" applyAlignment="1">
      <alignment horizontal="center" vertical="center" shrinkToFit="1"/>
    </xf>
    <xf numFmtId="0" fontId="48" fillId="0" borderId="15" xfId="0" applyFont="1" applyBorder="1" applyAlignment="1">
      <alignment horizontal="center" vertical="center" shrinkToFit="1"/>
    </xf>
    <xf numFmtId="0" fontId="48" fillId="5" borderId="15" xfId="0" applyFont="1" applyFill="1" applyBorder="1" applyAlignment="1">
      <alignment horizontal="center" vertical="center" wrapText="1" shrinkToFit="1"/>
    </xf>
    <xf numFmtId="0" fontId="60" fillId="0" borderId="15" xfId="0" applyFont="1" applyBorder="1" applyAlignment="1">
      <alignment horizontal="center" vertical="center"/>
    </xf>
    <xf numFmtId="187" fontId="53" fillId="0" borderId="100" xfId="0" applyNumberFormat="1" applyFont="1" applyBorder="1">
      <alignment vertical="center"/>
    </xf>
    <xf numFmtId="0" fontId="54" fillId="5" borderId="15" xfId="0" applyFont="1" applyFill="1" applyBorder="1" applyAlignment="1">
      <alignment horizontal="center" vertical="center" wrapText="1" shrinkToFit="1"/>
    </xf>
    <xf numFmtId="0" fontId="58" fillId="0" borderId="15" xfId="25" applyFont="1" applyBorder="1" applyAlignment="1">
      <alignment horizontal="left" vertical="top" wrapText="1" shrinkToFit="1"/>
    </xf>
    <xf numFmtId="0" fontId="23" fillId="2" borderId="22" xfId="0" applyFont="1" applyFill="1" applyBorder="1" applyAlignment="1">
      <alignment horizontal="center" vertical="center"/>
    </xf>
    <xf numFmtId="0" fontId="21" fillId="2" borderId="33"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21" fillId="2" borderId="34"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31" xfId="0" applyFont="1" applyFill="1" applyBorder="1" applyAlignment="1" applyProtection="1">
      <alignment horizontal="center" vertical="center"/>
      <protection locked="0"/>
    </xf>
    <xf numFmtId="0" fontId="21" fillId="2" borderId="32" xfId="0" applyFont="1" applyFill="1" applyBorder="1" applyAlignment="1" applyProtection="1">
      <alignment horizontal="center" vertical="center"/>
      <protection locked="0"/>
    </xf>
    <xf numFmtId="0" fontId="21" fillId="2" borderId="52" xfId="0" applyFont="1" applyFill="1" applyBorder="1" applyAlignment="1">
      <alignment horizontal="center" vertical="center" wrapText="1"/>
    </xf>
    <xf numFmtId="0" fontId="21" fillId="2" borderId="53" xfId="0" applyFont="1" applyFill="1" applyBorder="1" applyAlignment="1">
      <alignment horizontal="center" vertical="center" wrapText="1"/>
    </xf>
    <xf numFmtId="0" fontId="21" fillId="2" borderId="9" xfId="0" applyFont="1" applyFill="1" applyBorder="1" applyAlignment="1" applyProtection="1">
      <alignment horizontal="center" vertical="center"/>
      <protection locked="0"/>
    </xf>
    <xf numFmtId="0" fontId="21" fillId="2" borderId="7" xfId="0" applyFont="1" applyFill="1" applyBorder="1" applyAlignment="1" applyProtection="1">
      <alignment horizontal="center" vertical="center"/>
      <protection locked="0"/>
    </xf>
    <xf numFmtId="0" fontId="21" fillId="2" borderId="8" xfId="0" applyFont="1" applyFill="1" applyBorder="1" applyAlignment="1">
      <alignment horizontal="left" vertical="center" wrapText="1"/>
    </xf>
    <xf numFmtId="0" fontId="21" fillId="2" borderId="0" xfId="0" applyFont="1" applyFill="1" applyAlignment="1">
      <alignment horizontal="left" vertical="center" wrapText="1"/>
    </xf>
    <xf numFmtId="0" fontId="21" fillId="2" borderId="4" xfId="0" applyFont="1" applyFill="1" applyBorder="1" applyAlignment="1">
      <alignment horizontal="left" vertical="center" wrapText="1"/>
    </xf>
    <xf numFmtId="0" fontId="21" fillId="2" borderId="89" xfId="0" applyFont="1" applyFill="1" applyBorder="1" applyAlignment="1" applyProtection="1">
      <alignment horizontal="center" vertical="center"/>
      <protection locked="0"/>
    </xf>
    <xf numFmtId="0" fontId="21" fillId="2" borderId="90" xfId="0" applyFont="1" applyFill="1" applyBorder="1" applyAlignment="1">
      <alignment horizontal="center" vertical="center" wrapText="1"/>
    </xf>
    <xf numFmtId="0" fontId="21" fillId="2" borderId="0" xfId="0" applyFont="1" applyFill="1" applyAlignment="1">
      <alignment horizontal="center" vertical="center" wrapText="1"/>
    </xf>
    <xf numFmtId="0" fontId="21" fillId="2" borderId="91"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21" fillId="2" borderId="33" xfId="0" applyFont="1" applyFill="1" applyBorder="1" applyAlignment="1">
      <alignment horizontal="left" vertical="center" wrapText="1"/>
    </xf>
    <xf numFmtId="0" fontId="21" fillId="2" borderId="1" xfId="0" applyFont="1" applyFill="1" applyBorder="1" applyAlignment="1">
      <alignment horizontal="left" vertical="center" wrapText="1"/>
    </xf>
    <xf numFmtId="0" fontId="21" fillId="2" borderId="90" xfId="0" applyFont="1" applyFill="1" applyBorder="1" applyAlignment="1">
      <alignment horizontal="left" vertical="center" wrapText="1"/>
    </xf>
    <xf numFmtId="0" fontId="21" fillId="2" borderId="34" xfId="0" applyFont="1" applyFill="1" applyBorder="1" applyAlignment="1">
      <alignment horizontal="left" vertical="center" wrapText="1"/>
    </xf>
    <xf numFmtId="0" fontId="21" fillId="2" borderId="2" xfId="0" applyFont="1" applyFill="1" applyBorder="1" applyAlignment="1">
      <alignment horizontal="left" vertical="center" wrapText="1"/>
    </xf>
    <xf numFmtId="0" fontId="21" fillId="2" borderId="5"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3" fillId="2" borderId="0" xfId="0" applyFont="1" applyFill="1" applyAlignment="1">
      <alignment horizontal="right" vertical="top"/>
    </xf>
    <xf numFmtId="0" fontId="19" fillId="2" borderId="0" xfId="0" applyFont="1" applyFill="1" applyAlignment="1">
      <alignment horizontal="left" vertical="top" wrapText="1"/>
    </xf>
    <xf numFmtId="0" fontId="57" fillId="0" borderId="0" xfId="0" applyFont="1" applyAlignment="1">
      <alignment horizontal="left" vertical="center"/>
    </xf>
    <xf numFmtId="0" fontId="57" fillId="0" borderId="2" xfId="0" applyFont="1" applyBorder="1" applyAlignment="1">
      <alignment horizontal="left" vertical="center"/>
    </xf>
    <xf numFmtId="0" fontId="60" fillId="0" borderId="15" xfId="0" applyFont="1" applyBorder="1" applyAlignment="1">
      <alignment horizontal="center" vertical="center"/>
    </xf>
    <xf numFmtId="0" fontId="53" fillId="0" borderId="22" xfId="0" applyFont="1" applyBorder="1" applyAlignment="1">
      <alignment horizontal="center" vertical="center"/>
    </xf>
    <xf numFmtId="0" fontId="53" fillId="0" borderId="11" xfId="0" applyFont="1" applyBorder="1" applyAlignment="1">
      <alignment horizontal="center" vertical="center"/>
    </xf>
    <xf numFmtId="0" fontId="60" fillId="0" borderId="23" xfId="0" applyFont="1" applyBorder="1" applyAlignment="1">
      <alignment horizontal="center" vertical="center"/>
    </xf>
    <xf numFmtId="0" fontId="60" fillId="0" borderId="10" xfId="0" applyFont="1" applyBorder="1" applyAlignment="1">
      <alignment horizontal="center" vertical="center"/>
    </xf>
    <xf numFmtId="0" fontId="56" fillId="0" borderId="15" xfId="0" applyFont="1" applyBorder="1" applyAlignment="1">
      <alignment horizontal="left" vertical="top" wrapText="1"/>
    </xf>
    <xf numFmtId="0" fontId="56" fillId="0" borderId="15" xfId="0" applyFont="1" applyBorder="1" applyAlignment="1">
      <alignment horizontal="left" vertical="top"/>
    </xf>
    <xf numFmtId="0" fontId="53" fillId="0" borderId="23" xfId="20" applyFont="1" applyBorder="1" applyAlignment="1">
      <alignment horizontal="center" vertical="center" wrapText="1"/>
    </xf>
    <xf numFmtId="0" fontId="53" fillId="0" borderId="6" xfId="20" applyFont="1" applyBorder="1" applyAlignment="1">
      <alignment horizontal="center" vertical="center" wrapText="1"/>
    </xf>
    <xf numFmtId="0" fontId="53" fillId="0" borderId="10" xfId="20" applyFont="1" applyBorder="1" applyAlignment="1">
      <alignment horizontal="center" vertical="center" wrapText="1"/>
    </xf>
    <xf numFmtId="0" fontId="53" fillId="0" borderId="23" xfId="20" applyFont="1" applyBorder="1" applyAlignment="1">
      <alignment horizontal="right" vertical="center" wrapText="1"/>
    </xf>
    <xf numFmtId="0" fontId="53" fillId="0" borderId="10" xfId="20" applyFont="1" applyBorder="1" applyAlignment="1">
      <alignment horizontal="right" vertical="center" wrapText="1"/>
    </xf>
    <xf numFmtId="0" fontId="56" fillId="0" borderId="0" xfId="0" applyFont="1" applyAlignment="1">
      <alignment horizontal="left" vertical="top" wrapText="1"/>
    </xf>
    <xf numFmtId="0" fontId="50" fillId="0" borderId="0" xfId="0" applyFont="1" applyAlignment="1">
      <alignment horizontal="left" vertical="center"/>
    </xf>
    <xf numFmtId="0" fontId="50" fillId="0" borderId="2" xfId="0" applyFont="1" applyBorder="1" applyAlignment="1">
      <alignment horizontal="left" vertical="center"/>
    </xf>
    <xf numFmtId="0" fontId="53" fillId="0" borderId="15" xfId="0" applyFont="1" applyBorder="1" applyAlignment="1">
      <alignment horizontal="center" vertical="center"/>
    </xf>
    <xf numFmtId="0" fontId="56" fillId="0" borderId="15" xfId="0" applyFont="1" applyBorder="1" applyAlignment="1">
      <alignment horizontal="center" vertical="center"/>
    </xf>
    <xf numFmtId="0" fontId="26" fillId="0" borderId="97" xfId="9" applyFont="1" applyBorder="1" applyAlignment="1">
      <alignment horizontal="center" vertical="center"/>
    </xf>
    <xf numFmtId="0" fontId="26" fillId="0" borderId="65" xfId="9" applyFont="1" applyBorder="1" applyAlignment="1">
      <alignment horizontal="center" vertical="center"/>
    </xf>
    <xf numFmtId="38" fontId="26" fillId="0" borderId="64" xfId="2" applyFont="1" applyFill="1" applyBorder="1" applyAlignment="1">
      <alignment horizontal="center" vertical="center"/>
    </xf>
    <xf numFmtId="38" fontId="26" fillId="0" borderId="65" xfId="2" applyFont="1" applyFill="1" applyBorder="1" applyAlignment="1">
      <alignment horizontal="center" vertical="center"/>
    </xf>
    <xf numFmtId="189" fontId="26" fillId="0" borderId="67" xfId="2" applyNumberFormat="1" applyFont="1" applyFill="1" applyBorder="1" applyAlignment="1">
      <alignment horizontal="center" vertical="center"/>
    </xf>
    <xf numFmtId="189" fontId="26" fillId="0" borderId="68" xfId="2" applyNumberFormat="1" applyFont="1" applyFill="1" applyBorder="1" applyAlignment="1">
      <alignment horizontal="center" vertical="center"/>
    </xf>
    <xf numFmtId="0" fontId="26" fillId="0" borderId="76" xfId="9" applyFont="1" applyBorder="1" applyAlignment="1">
      <alignment horizontal="center" vertical="center"/>
    </xf>
    <xf numFmtId="0" fontId="26" fillId="0" borderId="10" xfId="9" applyFont="1" applyBorder="1" applyAlignment="1">
      <alignment horizontal="center" vertical="center"/>
    </xf>
    <xf numFmtId="38" fontId="26" fillId="0" borderId="23" xfId="2" applyFont="1" applyFill="1" applyBorder="1" applyAlignment="1">
      <alignment horizontal="center" vertical="center"/>
    </xf>
    <xf numFmtId="38" fontId="26" fillId="0" borderId="10" xfId="2" applyFont="1" applyFill="1" applyBorder="1" applyAlignment="1">
      <alignment horizontal="center" vertical="center"/>
    </xf>
    <xf numFmtId="189" fontId="26" fillId="0" borderId="15" xfId="2" applyNumberFormat="1" applyFont="1" applyFill="1" applyBorder="1" applyAlignment="1">
      <alignment horizontal="center" vertical="center"/>
    </xf>
    <xf numFmtId="189" fontId="26" fillId="0" borderId="84" xfId="2" applyNumberFormat="1" applyFont="1" applyFill="1" applyBorder="1" applyAlignment="1">
      <alignment horizontal="center" vertical="center"/>
    </xf>
    <xf numFmtId="0" fontId="45" fillId="0" borderId="76" xfId="9" applyFont="1" applyBorder="1" applyAlignment="1">
      <alignment horizontal="center" vertical="center"/>
    </xf>
    <xf numFmtId="0" fontId="45" fillId="0" borderId="10" xfId="9" applyFont="1" applyBorder="1" applyAlignment="1">
      <alignment horizontal="center" vertical="center"/>
    </xf>
    <xf numFmtId="38" fontId="45" fillId="0" borderId="23" xfId="2" applyFont="1" applyFill="1" applyBorder="1" applyAlignment="1">
      <alignment horizontal="center" vertical="center"/>
    </xf>
    <xf numFmtId="38" fontId="45" fillId="0" borderId="10" xfId="2" applyFont="1" applyFill="1" applyBorder="1" applyAlignment="1">
      <alignment horizontal="center" vertical="center"/>
    </xf>
    <xf numFmtId="189" fontId="45" fillId="0" borderId="15" xfId="2" applyNumberFormat="1" applyFont="1" applyFill="1" applyBorder="1" applyAlignment="1">
      <alignment horizontal="center" vertical="center"/>
    </xf>
    <xf numFmtId="189" fontId="45" fillId="0" borderId="84" xfId="2" applyNumberFormat="1" applyFont="1" applyFill="1" applyBorder="1" applyAlignment="1">
      <alignment horizontal="center" vertical="center"/>
    </xf>
    <xf numFmtId="0" fontId="26" fillId="0" borderId="98" xfId="9" applyFont="1" applyBorder="1" applyAlignment="1">
      <alignment horizontal="center" vertical="center"/>
    </xf>
    <xf numFmtId="0" fontId="26" fillId="0" borderId="3" xfId="9" applyFont="1" applyBorder="1" applyAlignment="1">
      <alignment horizontal="center" vertical="center"/>
    </xf>
    <xf numFmtId="38" fontId="26" fillId="0" borderId="7" xfId="2" applyFont="1" applyFill="1" applyBorder="1" applyAlignment="1">
      <alignment horizontal="center" vertical="center"/>
    </xf>
    <xf numFmtId="38" fontId="26" fillId="0" borderId="3" xfId="2" applyFont="1" applyFill="1" applyBorder="1" applyAlignment="1">
      <alignment horizontal="center" vertical="center"/>
    </xf>
    <xf numFmtId="189" fontId="26" fillId="0" borderId="11" xfId="2" applyNumberFormat="1" applyFont="1" applyFill="1" applyBorder="1" applyAlignment="1">
      <alignment horizontal="center" vertical="center"/>
    </xf>
    <xf numFmtId="189" fontId="26" fillId="0" borderId="80" xfId="2" applyNumberFormat="1" applyFont="1" applyFill="1" applyBorder="1" applyAlignment="1">
      <alignment horizontal="center" vertical="center"/>
    </xf>
    <xf numFmtId="0" fontId="26" fillId="0" borderId="88" xfId="9" applyFont="1" applyBorder="1" applyAlignment="1">
      <alignment horizontal="center" vertical="center"/>
    </xf>
    <xf numFmtId="0" fontId="26" fillId="0" borderId="94" xfId="9" applyFont="1" applyBorder="1" applyAlignment="1">
      <alignment horizontal="center" vertical="center"/>
    </xf>
    <xf numFmtId="0" fontId="26" fillId="0" borderId="96" xfId="9" applyFont="1" applyBorder="1" applyAlignment="1">
      <alignment horizontal="center" vertical="center"/>
    </xf>
    <xf numFmtId="189" fontId="26" fillId="0" borderId="96" xfId="2" applyNumberFormat="1" applyFont="1" applyFill="1" applyBorder="1" applyAlignment="1">
      <alignment horizontal="center" vertical="center"/>
    </xf>
    <xf numFmtId="189" fontId="26" fillId="0" borderId="99" xfId="2" applyNumberFormat="1" applyFont="1" applyFill="1" applyBorder="1" applyAlignment="1">
      <alignment horizontal="center" vertical="center"/>
    </xf>
    <xf numFmtId="0" fontId="12" fillId="2" borderId="0" xfId="0" applyFont="1" applyFill="1" applyAlignment="1">
      <alignment horizontal="left" vertical="top" wrapText="1"/>
    </xf>
    <xf numFmtId="0" fontId="12" fillId="2" borderId="0" xfId="0" applyFont="1" applyFill="1" applyAlignment="1">
      <alignment horizontal="left" vertical="center" wrapText="1"/>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9" xfId="0" applyFont="1" applyFill="1" applyBorder="1" applyAlignment="1">
      <alignment horizontal="center" vertical="top" wrapText="1"/>
    </xf>
    <xf numFmtId="0" fontId="12" fillId="2" borderId="1" xfId="0" applyFont="1" applyFill="1" applyBorder="1" applyAlignment="1">
      <alignment horizontal="center" vertical="top" wrapText="1"/>
    </xf>
    <xf numFmtId="0" fontId="12" fillId="2" borderId="5" xfId="0" applyFont="1" applyFill="1" applyBorder="1" applyAlignment="1">
      <alignment horizontal="center" vertical="top" wrapText="1"/>
    </xf>
    <xf numFmtId="0" fontId="12" fillId="2" borderId="7" xfId="0" applyFont="1" applyFill="1" applyBorder="1" applyAlignment="1">
      <alignment horizontal="center" vertical="top" wrapText="1"/>
    </xf>
    <xf numFmtId="0" fontId="12" fillId="2" borderId="2" xfId="0" applyFont="1" applyFill="1" applyBorder="1" applyAlignment="1">
      <alignment horizontal="center" vertical="top" wrapText="1"/>
    </xf>
    <xf numFmtId="0" fontId="12" fillId="2" borderId="3" xfId="0" applyFont="1" applyFill="1" applyBorder="1" applyAlignment="1">
      <alignment horizontal="center" vertical="top" wrapText="1"/>
    </xf>
    <xf numFmtId="0" fontId="12" fillId="2" borderId="1" xfId="0" applyFont="1" applyFill="1" applyBorder="1" applyAlignment="1">
      <alignment horizontal="center" vertical="center"/>
    </xf>
    <xf numFmtId="0" fontId="12" fillId="2" borderId="9" xfId="0" applyFont="1" applyFill="1" applyBorder="1" applyAlignment="1">
      <alignment horizontal="center" vertical="center" shrinkToFit="1"/>
    </xf>
    <xf numFmtId="0" fontId="12" fillId="2" borderId="1" xfId="0" applyFont="1" applyFill="1" applyBorder="1" applyAlignment="1">
      <alignment horizontal="center" vertical="center" shrinkToFit="1"/>
    </xf>
    <xf numFmtId="0" fontId="12" fillId="2" borderId="1" xfId="0" applyFont="1" applyFill="1" applyBorder="1" applyAlignment="1">
      <alignment horizontal="left" vertical="center"/>
    </xf>
    <xf numFmtId="0" fontId="12" fillId="2" borderId="5" xfId="0" applyFont="1" applyFill="1" applyBorder="1" applyAlignment="1">
      <alignment horizontal="left" vertical="center"/>
    </xf>
    <xf numFmtId="0" fontId="12" fillId="2" borderId="15" xfId="0" applyFont="1" applyFill="1" applyBorder="1" applyAlignment="1">
      <alignment horizontal="center" vertical="center"/>
    </xf>
    <xf numFmtId="0" fontId="12" fillId="2" borderId="7" xfId="0" applyFont="1" applyFill="1" applyBorder="1" applyAlignment="1">
      <alignment horizontal="center" vertical="center" shrinkToFit="1"/>
    </xf>
    <xf numFmtId="0" fontId="12" fillId="2" borderId="2" xfId="0" applyFont="1" applyFill="1" applyBorder="1" applyAlignment="1">
      <alignment horizontal="center" vertical="center" shrinkToFit="1"/>
    </xf>
    <xf numFmtId="0" fontId="12" fillId="2" borderId="2" xfId="0" applyFont="1" applyFill="1" applyBorder="1" applyAlignment="1">
      <alignment horizontal="left" vertical="center"/>
    </xf>
    <xf numFmtId="0" fontId="12" fillId="2" borderId="3" xfId="0" applyFont="1" applyFill="1" applyBorder="1" applyAlignment="1">
      <alignment horizontal="left" vertical="center"/>
    </xf>
    <xf numFmtId="0" fontId="12" fillId="2" borderId="5"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12" fillId="2" borderId="23"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4"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0" xfId="0" applyFont="1" applyFill="1" applyAlignment="1">
      <alignment horizontal="center" vertical="center"/>
    </xf>
    <xf numFmtId="0" fontId="15" fillId="2" borderId="0" xfId="0" applyFont="1" applyFill="1" applyAlignment="1">
      <alignment horizontal="center" vertical="center"/>
    </xf>
    <xf numFmtId="0" fontId="15" fillId="2" borderId="4" xfId="0" applyFont="1" applyFill="1" applyBorder="1" applyAlignment="1">
      <alignment horizontal="center" vertical="center"/>
    </xf>
    <xf numFmtId="38" fontId="12" fillId="3" borderId="9" xfId="2" applyFont="1" applyFill="1" applyBorder="1" applyAlignment="1">
      <alignment horizontal="center" vertical="center"/>
    </xf>
    <xf numFmtId="38" fontId="12" fillId="3" borderId="1" xfId="2" applyFont="1" applyFill="1" applyBorder="1" applyAlignment="1">
      <alignment horizontal="center" vertical="center"/>
    </xf>
    <xf numFmtId="38" fontId="12" fillId="3" borderId="7" xfId="2" applyFont="1" applyFill="1" applyBorder="1" applyAlignment="1">
      <alignment horizontal="center" vertical="center"/>
    </xf>
    <xf numFmtId="38" fontId="12" fillId="3" borderId="2" xfId="2" applyFont="1" applyFill="1" applyBorder="1" applyAlignment="1">
      <alignment horizontal="center" vertical="center"/>
    </xf>
    <xf numFmtId="38" fontId="12" fillId="2" borderId="9" xfId="2" applyFont="1" applyFill="1" applyBorder="1" applyAlignment="1">
      <alignment horizontal="center" vertical="center"/>
    </xf>
    <xf numFmtId="38" fontId="12" fillId="2" borderId="1" xfId="2" applyFont="1" applyFill="1" applyBorder="1" applyAlignment="1">
      <alignment horizontal="center" vertical="center"/>
    </xf>
    <xf numFmtId="38" fontId="12" fillId="2" borderId="7" xfId="2" applyFont="1" applyFill="1" applyBorder="1" applyAlignment="1">
      <alignment horizontal="center" vertical="center"/>
    </xf>
    <xf numFmtId="38" fontId="12" fillId="2" borderId="2" xfId="2" applyFont="1" applyFill="1" applyBorder="1" applyAlignment="1">
      <alignment horizontal="center" vertical="center"/>
    </xf>
    <xf numFmtId="38" fontId="12" fillId="2" borderId="12" xfId="2" applyFont="1" applyFill="1" applyBorder="1" applyAlignment="1">
      <alignment horizontal="center" vertical="center"/>
    </xf>
    <xf numFmtId="38" fontId="12" fillId="2" borderId="28" xfId="2" applyFont="1" applyFill="1" applyBorder="1" applyAlignment="1">
      <alignment horizontal="center" vertical="center"/>
    </xf>
    <xf numFmtId="38" fontId="12" fillId="2" borderId="29" xfId="2" applyFont="1" applyFill="1" applyBorder="1" applyAlignment="1">
      <alignment horizontal="center" vertical="center"/>
    </xf>
    <xf numFmtId="38" fontId="12" fillId="2" borderId="13" xfId="2" applyFont="1" applyFill="1" applyBorder="1" applyAlignment="1">
      <alignment horizontal="center" vertical="center"/>
    </xf>
    <xf numFmtId="38" fontId="12" fillId="2" borderId="14" xfId="2" applyFont="1" applyFill="1" applyBorder="1" applyAlignment="1">
      <alignment horizontal="center" vertical="center"/>
    </xf>
    <xf numFmtId="38" fontId="12" fillId="2" borderId="30" xfId="2" applyFont="1" applyFill="1" applyBorder="1" applyAlignment="1">
      <alignment horizontal="center" vertical="center"/>
    </xf>
    <xf numFmtId="38" fontId="12" fillId="2" borderId="15" xfId="2" applyFont="1" applyFill="1" applyBorder="1" applyAlignment="1">
      <alignment horizontal="center" vertical="center"/>
    </xf>
    <xf numFmtId="0" fontId="12" fillId="2" borderId="23"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15"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5" fillId="2" borderId="9" xfId="0" applyFont="1" applyFill="1" applyBorder="1" applyAlignment="1">
      <alignment horizontal="center" vertical="center" shrinkToFit="1"/>
    </xf>
    <xf numFmtId="0" fontId="15" fillId="2" borderId="1" xfId="0" applyFont="1" applyFill="1" applyBorder="1" applyAlignment="1">
      <alignment horizontal="center" vertical="center" shrinkToFit="1"/>
    </xf>
    <xf numFmtId="0" fontId="15" fillId="2" borderId="5" xfId="0" applyFont="1" applyFill="1" applyBorder="1" applyAlignment="1">
      <alignment horizontal="center" vertical="center" shrinkToFit="1"/>
    </xf>
    <xf numFmtId="0" fontId="15" fillId="2" borderId="8" xfId="0" applyFont="1" applyFill="1" applyBorder="1" applyAlignment="1">
      <alignment horizontal="center" vertical="center" shrinkToFit="1"/>
    </xf>
    <xf numFmtId="0" fontId="15" fillId="2" borderId="0" xfId="0" applyFont="1" applyFill="1" applyAlignment="1">
      <alignment horizontal="center" vertical="center" shrinkToFit="1"/>
    </xf>
    <xf numFmtId="0" fontId="15" fillId="2" borderId="4" xfId="0" applyFont="1" applyFill="1" applyBorder="1" applyAlignment="1">
      <alignment horizontal="center" vertical="center" shrinkToFit="1"/>
    </xf>
    <xf numFmtId="0" fontId="12" fillId="3" borderId="15" xfId="0" applyFont="1" applyFill="1" applyBorder="1" applyAlignment="1">
      <alignment horizontal="center" vertical="center"/>
    </xf>
    <xf numFmtId="0" fontId="12" fillId="2" borderId="23" xfId="0" applyFont="1" applyFill="1" applyBorder="1" applyAlignment="1">
      <alignment horizontal="center" vertical="center" shrinkToFit="1"/>
    </xf>
    <xf numFmtId="0" fontId="12" fillId="2" borderId="6" xfId="0" applyFont="1" applyFill="1" applyBorder="1" applyAlignment="1">
      <alignment horizontal="center" vertical="center" shrinkToFit="1"/>
    </xf>
    <xf numFmtId="0" fontId="12" fillId="2" borderId="10" xfId="0" applyFont="1" applyFill="1" applyBorder="1" applyAlignment="1">
      <alignment horizontal="center" vertical="center" shrinkToFit="1"/>
    </xf>
    <xf numFmtId="187" fontId="12" fillId="3" borderId="7" xfId="0" applyNumberFormat="1" applyFont="1" applyFill="1" applyBorder="1" applyAlignment="1">
      <alignment horizontal="center" vertical="center" shrinkToFit="1"/>
    </xf>
    <xf numFmtId="187" fontId="12" fillId="3" borderId="2" xfId="0" applyNumberFormat="1" applyFont="1" applyFill="1" applyBorder="1" applyAlignment="1">
      <alignment horizontal="center" vertical="center" shrinkToFit="1"/>
    </xf>
    <xf numFmtId="187" fontId="12" fillId="3" borderId="3" xfId="0" applyNumberFormat="1" applyFont="1" applyFill="1" applyBorder="1" applyAlignment="1">
      <alignment horizontal="center" vertical="center" shrinkToFit="1"/>
    </xf>
    <xf numFmtId="0" fontId="12" fillId="3" borderId="23" xfId="0" applyFont="1" applyFill="1" applyBorder="1" applyAlignment="1">
      <alignment horizontal="center" vertical="center" shrinkToFit="1"/>
    </xf>
    <xf numFmtId="0" fontId="12" fillId="3" borderId="6" xfId="0" applyFont="1" applyFill="1" applyBorder="1" applyAlignment="1">
      <alignment horizontal="center" vertical="center" shrinkToFit="1"/>
    </xf>
    <xf numFmtId="0" fontId="12" fillId="3" borderId="10" xfId="0" applyFont="1" applyFill="1" applyBorder="1" applyAlignment="1">
      <alignment horizontal="center" vertical="center" shrinkToFit="1"/>
    </xf>
    <xf numFmtId="187" fontId="12" fillId="3" borderId="23" xfId="0" applyNumberFormat="1" applyFont="1" applyFill="1" applyBorder="1" applyAlignment="1">
      <alignment horizontal="center" vertical="center" shrinkToFit="1"/>
    </xf>
    <xf numFmtId="187" fontId="12" fillId="3" borderId="6" xfId="0" applyNumberFormat="1" applyFont="1" applyFill="1" applyBorder="1" applyAlignment="1">
      <alignment horizontal="center" vertical="center" shrinkToFit="1"/>
    </xf>
    <xf numFmtId="187" fontId="12" fillId="3" borderId="10" xfId="0" applyNumberFormat="1" applyFont="1" applyFill="1" applyBorder="1" applyAlignment="1">
      <alignment horizontal="center" vertical="center" shrinkToFit="1"/>
    </xf>
    <xf numFmtId="0" fontId="29" fillId="2" borderId="7" xfId="0" applyFont="1" applyFill="1" applyBorder="1" applyAlignment="1">
      <alignment horizontal="center" vertical="center" shrinkToFit="1"/>
    </xf>
    <xf numFmtId="0" fontId="29" fillId="2" borderId="2" xfId="0" applyFont="1" applyFill="1" applyBorder="1" applyAlignment="1">
      <alignment horizontal="center" vertical="center" shrinkToFit="1"/>
    </xf>
    <xf numFmtId="0" fontId="12" fillId="2" borderId="58" xfId="0" applyFont="1" applyFill="1" applyBorder="1" applyAlignment="1">
      <alignment horizontal="center" vertical="center"/>
    </xf>
    <xf numFmtId="187" fontId="12" fillId="3" borderId="59" xfId="0" applyNumberFormat="1" applyFont="1" applyFill="1" applyBorder="1" applyAlignment="1">
      <alignment horizontal="center" vertical="center" shrinkToFit="1"/>
    </xf>
    <xf numFmtId="187" fontId="12" fillId="3" borderId="60" xfId="0" applyNumberFormat="1" applyFont="1" applyFill="1" applyBorder="1" applyAlignment="1">
      <alignment horizontal="center" vertical="center" shrinkToFit="1"/>
    </xf>
    <xf numFmtId="187" fontId="12" fillId="3" borderId="61" xfId="0" applyNumberFormat="1" applyFont="1" applyFill="1" applyBorder="1" applyAlignment="1">
      <alignment horizontal="center" vertical="center" shrinkToFit="1"/>
    </xf>
    <xf numFmtId="178" fontId="12" fillId="2" borderId="59" xfId="0" applyNumberFormat="1" applyFont="1" applyFill="1" applyBorder="1" applyAlignment="1">
      <alignment horizontal="center" vertical="center"/>
    </xf>
    <xf numFmtId="178" fontId="12" fillId="2" borderId="60" xfId="0" applyNumberFormat="1" applyFont="1" applyFill="1" applyBorder="1" applyAlignment="1">
      <alignment horizontal="center" vertical="center"/>
    </xf>
    <xf numFmtId="178" fontId="12" fillId="2" borderId="61" xfId="0" applyNumberFormat="1" applyFont="1" applyFill="1" applyBorder="1" applyAlignment="1">
      <alignment horizontal="center" vertical="center"/>
    </xf>
    <xf numFmtId="187" fontId="12" fillId="2" borderId="12" xfId="0" applyNumberFormat="1" applyFont="1" applyFill="1" applyBorder="1" applyAlignment="1">
      <alignment horizontal="center" vertical="center" shrinkToFit="1"/>
    </xf>
    <xf numFmtId="187" fontId="12" fillId="2" borderId="28" xfId="0" applyNumberFormat="1" applyFont="1" applyFill="1" applyBorder="1" applyAlignment="1">
      <alignment horizontal="center" vertical="center" shrinkToFit="1"/>
    </xf>
    <xf numFmtId="187" fontId="12" fillId="2" borderId="29" xfId="0" applyNumberFormat="1" applyFont="1" applyFill="1" applyBorder="1" applyAlignment="1">
      <alignment horizontal="center" vertical="center" shrinkToFit="1"/>
    </xf>
    <xf numFmtId="187" fontId="12" fillId="2" borderId="13" xfId="0" applyNumberFormat="1" applyFont="1" applyFill="1" applyBorder="1" applyAlignment="1">
      <alignment horizontal="center" vertical="center" shrinkToFit="1"/>
    </xf>
    <xf numFmtId="187" fontId="12" fillId="2" borderId="14" xfId="0" applyNumberFormat="1" applyFont="1" applyFill="1" applyBorder="1" applyAlignment="1">
      <alignment horizontal="center" vertical="center" shrinkToFit="1"/>
    </xf>
    <xf numFmtId="187" fontId="12" fillId="2" borderId="30" xfId="0" applyNumberFormat="1" applyFont="1" applyFill="1" applyBorder="1" applyAlignment="1">
      <alignment horizontal="center" vertical="center" shrinkToFit="1"/>
    </xf>
    <xf numFmtId="0" fontId="12" fillId="2" borderId="12" xfId="0" applyFont="1" applyFill="1" applyBorder="1" applyAlignment="1">
      <alignment horizontal="center" vertical="center" shrinkToFit="1"/>
    </xf>
    <xf numFmtId="0" fontId="12" fillId="2" borderId="28" xfId="0" applyFont="1" applyFill="1" applyBorder="1" applyAlignment="1">
      <alignment horizontal="center" vertical="center" shrinkToFit="1"/>
    </xf>
    <xf numFmtId="0" fontId="12" fillId="2" borderId="29" xfId="0" applyFont="1" applyFill="1" applyBorder="1" applyAlignment="1">
      <alignment horizontal="center" vertical="center" shrinkToFit="1"/>
    </xf>
    <xf numFmtId="0" fontId="12" fillId="2" borderId="13" xfId="0" applyFont="1" applyFill="1" applyBorder="1" applyAlignment="1">
      <alignment horizontal="center" vertical="center" shrinkToFit="1"/>
    </xf>
    <xf numFmtId="0" fontId="12" fillId="2" borderId="14" xfId="0" applyFont="1" applyFill="1" applyBorder="1" applyAlignment="1">
      <alignment horizontal="center" vertical="center" shrinkToFit="1"/>
    </xf>
    <xf numFmtId="0" fontId="12" fillId="2" borderId="30" xfId="0" applyFont="1" applyFill="1" applyBorder="1" applyAlignment="1">
      <alignment horizontal="center" vertical="center" shrinkToFit="1"/>
    </xf>
    <xf numFmtId="0" fontId="29" fillId="2" borderId="9" xfId="0" applyFont="1" applyFill="1" applyBorder="1" applyAlignment="1">
      <alignment horizontal="center" vertical="center" shrinkToFit="1"/>
    </xf>
    <xf numFmtId="0" fontId="29" fillId="2" borderId="1" xfId="0" applyFont="1" applyFill="1" applyBorder="1" applyAlignment="1">
      <alignment horizontal="center" vertical="center" shrinkToFit="1"/>
    </xf>
    <xf numFmtId="0" fontId="12" fillId="2" borderId="24" xfId="0" applyFont="1" applyFill="1" applyBorder="1" applyAlignment="1">
      <alignment horizontal="center" vertical="center" shrinkToFit="1"/>
    </xf>
    <xf numFmtId="0" fontId="12" fillId="2" borderId="25" xfId="0" applyFont="1" applyFill="1" applyBorder="1" applyAlignment="1">
      <alignment horizontal="center" vertical="center" shrinkToFit="1"/>
    </xf>
    <xf numFmtId="0" fontId="12" fillId="2" borderId="26" xfId="0" applyFont="1" applyFill="1" applyBorder="1" applyAlignment="1">
      <alignment horizontal="center" vertical="center" shrinkToFit="1"/>
    </xf>
    <xf numFmtId="187" fontId="12" fillId="3" borderId="8" xfId="0" applyNumberFormat="1" applyFont="1" applyFill="1" applyBorder="1" applyAlignment="1">
      <alignment horizontal="center" vertical="center" shrinkToFit="1"/>
    </xf>
    <xf numFmtId="187" fontId="12" fillId="3" borderId="0" xfId="0" applyNumberFormat="1" applyFont="1" applyFill="1" applyAlignment="1">
      <alignment horizontal="center" vertical="center" shrinkToFit="1"/>
    </xf>
    <xf numFmtId="187" fontId="12" fillId="3" borderId="4" xfId="0" applyNumberFormat="1" applyFont="1" applyFill="1" applyBorder="1" applyAlignment="1">
      <alignment horizontal="center" vertical="center" shrinkToFit="1"/>
    </xf>
    <xf numFmtId="187" fontId="12" fillId="3" borderId="24" xfId="0" applyNumberFormat="1" applyFont="1" applyFill="1" applyBorder="1" applyAlignment="1">
      <alignment horizontal="center" vertical="center" shrinkToFit="1"/>
    </xf>
    <xf numFmtId="187" fontId="12" fillId="3" borderId="25" xfId="0" applyNumberFormat="1" applyFont="1" applyFill="1" applyBorder="1" applyAlignment="1">
      <alignment horizontal="center" vertical="center" shrinkToFit="1"/>
    </xf>
    <xf numFmtId="187" fontId="12" fillId="3" borderId="26" xfId="0" applyNumberFormat="1" applyFont="1" applyFill="1" applyBorder="1" applyAlignment="1">
      <alignment horizontal="center" vertical="center" shrinkToFit="1"/>
    </xf>
    <xf numFmtId="0" fontId="12" fillId="2" borderId="35" xfId="0" applyFont="1" applyFill="1" applyBorder="1" applyAlignment="1">
      <alignment horizontal="center" vertical="center" shrinkToFit="1"/>
    </xf>
    <xf numFmtId="0" fontId="12" fillId="2" borderId="36" xfId="0" applyFont="1" applyFill="1" applyBorder="1" applyAlignment="1">
      <alignment horizontal="center" vertical="center" shrinkToFit="1"/>
    </xf>
    <xf numFmtId="0" fontId="12" fillId="2" borderId="37" xfId="0" applyFont="1" applyFill="1" applyBorder="1" applyAlignment="1">
      <alignment horizontal="center" vertical="center" shrinkToFit="1"/>
    </xf>
    <xf numFmtId="0" fontId="12" fillId="2" borderId="55" xfId="0" applyFont="1" applyFill="1" applyBorder="1" applyAlignment="1">
      <alignment horizontal="center" vertical="center" shrinkToFit="1"/>
    </xf>
    <xf numFmtId="0" fontId="12" fillId="2" borderId="56" xfId="0" applyFont="1" applyFill="1" applyBorder="1" applyAlignment="1">
      <alignment horizontal="center" vertical="center" shrinkToFit="1"/>
    </xf>
    <xf numFmtId="0" fontId="12" fillId="2" borderId="57" xfId="0" applyFont="1" applyFill="1" applyBorder="1" applyAlignment="1">
      <alignment horizontal="center" vertical="center" shrinkToFit="1"/>
    </xf>
    <xf numFmtId="187" fontId="12" fillId="2" borderId="35" xfId="0" applyNumberFormat="1" applyFont="1" applyFill="1" applyBorder="1" applyAlignment="1">
      <alignment horizontal="center" vertical="center" shrinkToFit="1"/>
    </xf>
    <xf numFmtId="187" fontId="12" fillId="2" borderId="36" xfId="0" applyNumberFormat="1" applyFont="1" applyFill="1" applyBorder="1" applyAlignment="1">
      <alignment horizontal="center" vertical="center" shrinkToFit="1"/>
    </xf>
    <xf numFmtId="187" fontId="12" fillId="2" borderId="37" xfId="0" applyNumberFormat="1" applyFont="1" applyFill="1" applyBorder="1" applyAlignment="1">
      <alignment horizontal="center" vertical="center" shrinkToFit="1"/>
    </xf>
    <xf numFmtId="187" fontId="12" fillId="2" borderId="55" xfId="0" applyNumberFormat="1" applyFont="1" applyFill="1" applyBorder="1" applyAlignment="1">
      <alignment horizontal="center" vertical="center" shrinkToFit="1"/>
    </xf>
    <xf numFmtId="187" fontId="12" fillId="2" borderId="56" xfId="0" applyNumberFormat="1" applyFont="1" applyFill="1" applyBorder="1" applyAlignment="1">
      <alignment horizontal="center" vertical="center" shrinkToFit="1"/>
    </xf>
    <xf numFmtId="187" fontId="12" fillId="2" borderId="57" xfId="0" applyNumberFormat="1" applyFont="1" applyFill="1" applyBorder="1" applyAlignment="1">
      <alignment horizontal="center" vertical="center" shrinkToFit="1"/>
    </xf>
    <xf numFmtId="0" fontId="12" fillId="2" borderId="9" xfId="0" applyFont="1" applyFill="1" applyBorder="1" applyAlignment="1">
      <alignment horizontal="left" vertical="center" shrinkToFit="1"/>
    </xf>
    <xf numFmtId="0" fontId="12" fillId="2" borderId="1" xfId="0" applyFont="1" applyFill="1" applyBorder="1" applyAlignment="1">
      <alignment horizontal="left" vertical="center" shrinkToFit="1"/>
    </xf>
    <xf numFmtId="0" fontId="12" fillId="2" borderId="5" xfId="0" applyFont="1" applyFill="1" applyBorder="1" applyAlignment="1">
      <alignment horizontal="left" vertical="center" shrinkToFit="1"/>
    </xf>
    <xf numFmtId="0" fontId="12" fillId="2" borderId="8" xfId="0" applyFont="1" applyFill="1" applyBorder="1" applyAlignment="1">
      <alignment horizontal="left" vertical="center" shrinkToFit="1"/>
    </xf>
    <xf numFmtId="0" fontId="12" fillId="2" borderId="2" xfId="0" applyFont="1" applyFill="1" applyBorder="1" applyAlignment="1">
      <alignment horizontal="left" vertical="center" shrinkToFit="1"/>
    </xf>
    <xf numFmtId="0" fontId="12" fillId="2" borderId="3" xfId="0" applyFont="1" applyFill="1" applyBorder="1" applyAlignment="1">
      <alignment horizontal="left" vertical="center" shrinkToFit="1"/>
    </xf>
    <xf numFmtId="187" fontId="12" fillId="3" borderId="9" xfId="0" applyNumberFormat="1" applyFont="1" applyFill="1" applyBorder="1" applyAlignment="1">
      <alignment horizontal="center" vertical="center" shrinkToFit="1"/>
    </xf>
    <xf numFmtId="187" fontId="12" fillId="3" borderId="1" xfId="0" applyNumberFormat="1" applyFont="1" applyFill="1" applyBorder="1" applyAlignment="1">
      <alignment horizontal="center" vertical="center" shrinkToFit="1"/>
    </xf>
    <xf numFmtId="187" fontId="12" fillId="3" borderId="5" xfId="0" applyNumberFormat="1" applyFont="1" applyFill="1" applyBorder="1" applyAlignment="1">
      <alignment horizontal="center" vertical="center" shrinkToFit="1"/>
    </xf>
    <xf numFmtId="0" fontId="29" fillId="2" borderId="8" xfId="0" applyFont="1" applyFill="1" applyBorder="1" applyAlignment="1">
      <alignment horizontal="center" vertical="center" shrinkToFit="1"/>
    </xf>
    <xf numFmtId="0" fontId="29" fillId="2" borderId="0" xfId="0" applyFont="1" applyFill="1" applyAlignment="1">
      <alignment horizontal="center" vertical="center" shrinkToFit="1"/>
    </xf>
    <xf numFmtId="38" fontId="12" fillId="2" borderId="24" xfId="2" applyFont="1" applyFill="1" applyBorder="1" applyAlignment="1">
      <alignment horizontal="center" vertical="center"/>
    </xf>
    <xf numFmtId="38" fontId="12" fillId="2" borderId="25" xfId="2" applyFont="1" applyFill="1" applyBorder="1" applyAlignment="1">
      <alignment horizontal="center" vertical="center"/>
    </xf>
    <xf numFmtId="187" fontId="12" fillId="2" borderId="23" xfId="0" applyNumberFormat="1" applyFont="1" applyFill="1" applyBorder="1" applyAlignment="1">
      <alignment horizontal="center" vertical="center" shrinkToFit="1"/>
    </xf>
    <xf numFmtId="187" fontId="12" fillId="2" borderId="6" xfId="0" applyNumberFormat="1" applyFont="1" applyFill="1" applyBorder="1" applyAlignment="1">
      <alignment horizontal="center" vertical="center" shrinkToFit="1"/>
    </xf>
    <xf numFmtId="187" fontId="12" fillId="2" borderId="10" xfId="0" applyNumberFormat="1" applyFont="1" applyFill="1" applyBorder="1" applyAlignment="1">
      <alignment horizontal="center" vertical="center" shrinkToFit="1"/>
    </xf>
    <xf numFmtId="178" fontId="12" fillId="2" borderId="23" xfId="0" applyNumberFormat="1" applyFont="1" applyFill="1" applyBorder="1" applyAlignment="1">
      <alignment horizontal="center" vertical="center" shrinkToFit="1"/>
    </xf>
    <xf numFmtId="178" fontId="12" fillId="2" borderId="6" xfId="0" applyNumberFormat="1" applyFont="1" applyFill="1" applyBorder="1" applyAlignment="1">
      <alignment horizontal="center" vertical="center" shrinkToFit="1"/>
    </xf>
    <xf numFmtId="178" fontId="12" fillId="2" borderId="10" xfId="0" applyNumberFormat="1" applyFont="1" applyFill="1" applyBorder="1" applyAlignment="1">
      <alignment horizontal="center" vertical="center" shrinkToFit="1"/>
    </xf>
    <xf numFmtId="178" fontId="12" fillId="2" borderId="23" xfId="0" applyNumberFormat="1" applyFont="1" applyFill="1" applyBorder="1" applyAlignment="1">
      <alignment horizontal="center" vertical="center"/>
    </xf>
    <xf numFmtId="178" fontId="12" fillId="2" borderId="6" xfId="0" applyNumberFormat="1" applyFont="1" applyFill="1" applyBorder="1" applyAlignment="1">
      <alignment horizontal="center" vertical="center"/>
    </xf>
    <xf numFmtId="0" fontId="12" fillId="2" borderId="6" xfId="0" applyFont="1" applyFill="1" applyBorder="1" applyAlignment="1">
      <alignment horizontal="left" vertical="center" shrinkToFit="1"/>
    </xf>
    <xf numFmtId="0" fontId="12" fillId="2" borderId="10" xfId="0" applyFont="1" applyFill="1" applyBorder="1" applyAlignment="1">
      <alignment horizontal="left" vertical="center" shrinkToFit="1"/>
    </xf>
    <xf numFmtId="0" fontId="12" fillId="2" borderId="22"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1" xfId="0" applyFont="1" applyFill="1" applyBorder="1" applyAlignment="1">
      <alignment vertical="center" wrapText="1"/>
    </xf>
    <xf numFmtId="0" fontId="12" fillId="2" borderId="5" xfId="0" applyFont="1" applyFill="1" applyBorder="1" applyAlignment="1">
      <alignment vertical="center" wrapText="1"/>
    </xf>
    <xf numFmtId="0" fontId="12" fillId="2" borderId="2" xfId="0" applyFont="1" applyFill="1" applyBorder="1" applyAlignment="1">
      <alignment vertical="center" wrapText="1"/>
    </xf>
    <xf numFmtId="0" fontId="12" fillId="2" borderId="3" xfId="0" applyFont="1" applyFill="1" applyBorder="1" applyAlignment="1">
      <alignment vertical="center" wrapText="1"/>
    </xf>
    <xf numFmtId="0" fontId="15" fillId="2" borderId="15" xfId="0" applyFont="1" applyFill="1" applyBorder="1" applyAlignment="1">
      <alignment horizontal="center" vertical="center"/>
    </xf>
    <xf numFmtId="176" fontId="12" fillId="2" borderId="15" xfId="2" applyNumberFormat="1" applyFont="1" applyFill="1" applyBorder="1" applyAlignment="1">
      <alignment horizontal="center" vertical="center"/>
    </xf>
    <xf numFmtId="0" fontId="12" fillId="2" borderId="1" xfId="0" applyFont="1" applyFill="1" applyBorder="1" applyAlignment="1">
      <alignment vertical="top" wrapText="1"/>
    </xf>
    <xf numFmtId="0" fontId="12" fillId="2" borderId="0" xfId="0" applyFont="1" applyFill="1" applyAlignment="1">
      <alignment vertical="top" wrapText="1"/>
    </xf>
    <xf numFmtId="0" fontId="29" fillId="2" borderId="3" xfId="0" applyFont="1" applyFill="1" applyBorder="1" applyAlignment="1">
      <alignment horizontal="center" vertical="center" shrinkToFit="1"/>
    </xf>
    <xf numFmtId="0" fontId="15" fillId="2" borderId="8"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4" xfId="0" applyFont="1" applyFill="1" applyBorder="1" applyAlignment="1">
      <alignment horizontal="center" vertical="center" wrapText="1"/>
    </xf>
    <xf numFmtId="0" fontId="29" fillId="2" borderId="8" xfId="0" applyFont="1" applyFill="1" applyBorder="1" applyAlignment="1">
      <alignment horizontal="center" vertical="center" wrapText="1"/>
    </xf>
    <xf numFmtId="0" fontId="29" fillId="2" borderId="0" xfId="0" applyFont="1" applyFill="1" applyAlignment="1">
      <alignment horizontal="center" vertical="center" wrapText="1"/>
    </xf>
    <xf numFmtId="0" fontId="29" fillId="2" borderId="4" xfId="0" applyFont="1" applyFill="1" applyBorder="1" applyAlignment="1">
      <alignment horizontal="center" vertical="center" wrapText="1"/>
    </xf>
    <xf numFmtId="0" fontId="29" fillId="2" borderId="7" xfId="0" applyFont="1" applyFill="1" applyBorder="1" applyAlignment="1">
      <alignment horizontal="center" vertical="center" wrapText="1"/>
    </xf>
    <xf numFmtId="0" fontId="29" fillId="2" borderId="2"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12" fillId="2" borderId="22" xfId="0" applyFont="1" applyFill="1" applyBorder="1" applyAlignment="1">
      <alignment horizontal="center" vertical="center" textRotation="255"/>
    </xf>
    <xf numFmtId="0" fontId="0" fillId="0" borderId="27" xfId="0" applyBorder="1" applyAlignment="1">
      <alignment horizontal="center" vertical="center" textRotation="255"/>
    </xf>
    <xf numFmtId="0" fontId="0" fillId="0" borderId="11" xfId="0" applyBorder="1" applyAlignment="1">
      <alignment horizontal="center" vertical="center" textRotation="255"/>
    </xf>
    <xf numFmtId="0" fontId="12" fillId="2" borderId="22" xfId="0" applyFont="1" applyFill="1" applyBorder="1" applyAlignment="1">
      <alignment horizontal="center" vertical="center" textRotation="255" shrinkToFit="1"/>
    </xf>
    <xf numFmtId="0" fontId="12" fillId="2" borderId="11" xfId="0" applyFont="1" applyFill="1" applyBorder="1" applyAlignment="1">
      <alignment horizontal="center" vertical="center" textRotation="255" shrinkToFit="1"/>
    </xf>
    <xf numFmtId="0" fontId="12" fillId="2" borderId="0" xfId="0" applyFont="1" applyFill="1" applyAlignment="1">
      <alignment horizontal="right" vertical="center"/>
    </xf>
    <xf numFmtId="0" fontId="12" fillId="2" borderId="2" xfId="0" applyFont="1" applyFill="1" applyBorder="1" applyAlignment="1">
      <alignment horizontal="right" vertical="center"/>
    </xf>
    <xf numFmtId="0" fontId="15" fillId="2" borderId="9"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7"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7"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8" fillId="2" borderId="1" xfId="0" applyFont="1" applyFill="1" applyBorder="1" applyAlignment="1">
      <alignment horizontal="center" vertical="center"/>
    </xf>
    <xf numFmtId="0" fontId="18" fillId="2" borderId="5" xfId="0" applyFont="1" applyFill="1" applyBorder="1" applyAlignment="1">
      <alignment horizontal="center" vertical="center"/>
    </xf>
    <xf numFmtId="0" fontId="14" fillId="2" borderId="0" xfId="0" applyFont="1" applyFill="1" applyAlignment="1">
      <alignment horizontal="center" vertical="center"/>
    </xf>
    <xf numFmtId="0" fontId="26" fillId="2" borderId="9" xfId="0" applyFont="1" applyFill="1" applyBorder="1" applyAlignment="1">
      <alignment horizontal="center" vertical="center"/>
    </xf>
    <xf numFmtId="0" fontId="26" fillId="2" borderId="5" xfId="0" applyFont="1" applyFill="1" applyBorder="1" applyAlignment="1">
      <alignment horizontal="center" vertical="center"/>
    </xf>
    <xf numFmtId="0" fontId="26" fillId="2" borderId="8" xfId="0" applyFont="1" applyFill="1" applyBorder="1" applyAlignment="1">
      <alignment horizontal="center" vertical="center"/>
    </xf>
    <xf numFmtId="0" fontId="26" fillId="2" borderId="4" xfId="0" applyFont="1" applyFill="1" applyBorder="1" applyAlignment="1">
      <alignment horizontal="center" vertical="center"/>
    </xf>
    <xf numFmtId="0" fontId="26" fillId="2" borderId="7" xfId="0" applyFont="1" applyFill="1" applyBorder="1" applyAlignment="1">
      <alignment horizontal="center" vertical="center"/>
    </xf>
    <xf numFmtId="0" fontId="26" fillId="2" borderId="3" xfId="0" applyFont="1" applyFill="1" applyBorder="1" applyAlignment="1">
      <alignment horizontal="center" vertical="center"/>
    </xf>
    <xf numFmtId="0" fontId="12" fillId="2" borderId="9" xfId="0" applyFont="1" applyFill="1" applyBorder="1" applyAlignment="1">
      <alignment vertical="center" wrapText="1"/>
    </xf>
    <xf numFmtId="0" fontId="12" fillId="2" borderId="8" xfId="0" applyFont="1" applyFill="1" applyBorder="1" applyAlignment="1">
      <alignment vertical="center" wrapText="1"/>
    </xf>
    <xf numFmtId="0" fontId="12" fillId="2" borderId="0" xfId="0" applyFont="1" applyFill="1" applyAlignment="1">
      <alignment vertical="center" wrapText="1"/>
    </xf>
    <xf numFmtId="0" fontId="12" fillId="2" borderId="4" xfId="0" applyFont="1" applyFill="1" applyBorder="1" applyAlignment="1">
      <alignment vertical="center" wrapText="1"/>
    </xf>
    <xf numFmtId="0" fontId="12" fillId="2" borderId="7" xfId="0" applyFont="1" applyFill="1" applyBorder="1" applyAlignment="1">
      <alignment vertical="center" wrapText="1"/>
    </xf>
    <xf numFmtId="0" fontId="12" fillId="2" borderId="15" xfId="0" applyFont="1" applyFill="1" applyBorder="1" applyAlignment="1">
      <alignment horizontal="left" vertical="center" wrapText="1"/>
    </xf>
    <xf numFmtId="0" fontId="18" fillId="2" borderId="9" xfId="0" applyFont="1" applyFill="1" applyBorder="1" applyAlignment="1">
      <alignment horizontal="center" vertical="center"/>
    </xf>
    <xf numFmtId="0" fontId="20" fillId="2" borderId="9" xfId="0" applyFont="1" applyFill="1" applyBorder="1" applyAlignment="1">
      <alignment horizontal="center" vertical="center"/>
    </xf>
    <xf numFmtId="0" fontId="20" fillId="2" borderId="1" xfId="0" applyFont="1" applyFill="1" applyBorder="1" applyAlignment="1">
      <alignment horizontal="center" vertical="center"/>
    </xf>
    <xf numFmtId="0" fontId="20" fillId="2" borderId="5" xfId="0" applyFont="1" applyFill="1" applyBorder="1" applyAlignment="1">
      <alignment horizontal="center" vertical="center"/>
    </xf>
    <xf numFmtId="0" fontId="20" fillId="2" borderId="8" xfId="0" applyFont="1" applyFill="1" applyBorder="1" applyAlignment="1">
      <alignment horizontal="center" vertical="center"/>
    </xf>
    <xf numFmtId="0" fontId="20" fillId="2" borderId="0" xfId="0" applyFont="1" applyFill="1" applyAlignment="1">
      <alignment horizontal="center" vertical="center"/>
    </xf>
    <xf numFmtId="0" fontId="20" fillId="2" borderId="4" xfId="0" applyFont="1" applyFill="1" applyBorder="1" applyAlignment="1">
      <alignment horizontal="center" vertical="center"/>
    </xf>
    <xf numFmtId="0" fontId="20" fillId="2" borderId="7" xfId="0" applyFont="1" applyFill="1" applyBorder="1" applyAlignment="1">
      <alignment horizontal="center" vertical="center"/>
    </xf>
    <xf numFmtId="0" fontId="20" fillId="2" borderId="2" xfId="0" applyFont="1" applyFill="1" applyBorder="1" applyAlignment="1">
      <alignment horizontal="center" vertical="center"/>
    </xf>
    <xf numFmtId="0" fontId="20" fillId="2" borderId="3" xfId="0" applyFont="1" applyFill="1" applyBorder="1" applyAlignment="1">
      <alignment horizontal="center" vertical="center"/>
    </xf>
    <xf numFmtId="0" fontId="20" fillId="2" borderId="15" xfId="0" applyFont="1" applyFill="1" applyBorder="1" applyAlignment="1">
      <alignment horizontal="left" vertical="center"/>
    </xf>
    <xf numFmtId="0" fontId="20" fillId="2" borderId="9" xfId="0" applyFont="1" applyFill="1" applyBorder="1" applyAlignment="1">
      <alignment horizontal="left" vertical="center" wrapText="1"/>
    </xf>
    <xf numFmtId="0" fontId="20" fillId="2" borderId="1"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20" fillId="2" borderId="2" xfId="0" applyFont="1" applyFill="1" applyBorder="1" applyAlignment="1">
      <alignment horizontal="left" vertical="center" wrapText="1"/>
    </xf>
    <xf numFmtId="0" fontId="20" fillId="2" borderId="23" xfId="0" applyFont="1" applyFill="1" applyBorder="1" applyAlignment="1">
      <alignment horizontal="center" vertical="top" wrapText="1"/>
    </xf>
    <xf numFmtId="0" fontId="20" fillId="2" borderId="6" xfId="0" applyFont="1" applyFill="1" applyBorder="1" applyAlignment="1">
      <alignment horizontal="center" vertical="top" wrapText="1"/>
    </xf>
    <xf numFmtId="0" fontId="20" fillId="2" borderId="10" xfId="0" applyFont="1" applyFill="1" applyBorder="1" applyAlignment="1">
      <alignment horizontal="center" vertical="top" wrapText="1"/>
    </xf>
    <xf numFmtId="0" fontId="20" fillId="2" borderId="5"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6" xfId="0" applyFont="1" applyFill="1" applyBorder="1" applyAlignment="1">
      <alignment horizontal="left" vertical="top" wrapText="1"/>
    </xf>
    <xf numFmtId="0" fontId="20" fillId="2" borderId="10" xfId="0" applyFont="1" applyFill="1" applyBorder="1" applyAlignment="1">
      <alignment horizontal="left" vertical="top" wrapText="1"/>
    </xf>
    <xf numFmtId="0" fontId="20" fillId="2" borderId="9" xfId="0" applyFont="1" applyFill="1" applyBorder="1" applyAlignment="1">
      <alignment horizontal="left" vertical="center"/>
    </xf>
    <xf numFmtId="0" fontId="20" fillId="2" borderId="1" xfId="0" applyFont="1" applyFill="1" applyBorder="1" applyAlignment="1">
      <alignment horizontal="left" vertical="center"/>
    </xf>
    <xf numFmtId="0" fontId="20" fillId="2" borderId="5" xfId="0" applyFont="1" applyFill="1" applyBorder="1" applyAlignment="1">
      <alignment horizontal="left" vertical="center"/>
    </xf>
    <xf numFmtId="0" fontId="20" fillId="2" borderId="8" xfId="0" applyFont="1" applyFill="1" applyBorder="1" applyAlignment="1">
      <alignment horizontal="center" vertical="top" wrapText="1"/>
    </xf>
    <xf numFmtId="0" fontId="20" fillId="2" borderId="0" xfId="0" applyFont="1" applyFill="1" applyAlignment="1">
      <alignment horizontal="center" vertical="top" wrapText="1"/>
    </xf>
    <xf numFmtId="0" fontId="20" fillId="2" borderId="4" xfId="0" applyFont="1" applyFill="1" applyBorder="1" applyAlignment="1">
      <alignment horizontal="center" vertical="top" wrapText="1"/>
    </xf>
    <xf numFmtId="0" fontId="20" fillId="2" borderId="7" xfId="0" applyFont="1" applyFill="1" applyBorder="1" applyAlignment="1">
      <alignment horizontal="center" vertical="top" wrapText="1"/>
    </xf>
    <xf numFmtId="0" fontId="20" fillId="2" borderId="2" xfId="0" applyFont="1" applyFill="1" applyBorder="1" applyAlignment="1">
      <alignment horizontal="center" vertical="top" wrapText="1"/>
    </xf>
    <xf numFmtId="0" fontId="20" fillId="2" borderId="3" xfId="0" applyFont="1" applyFill="1" applyBorder="1" applyAlignment="1">
      <alignment horizontal="center" vertical="top" wrapText="1"/>
    </xf>
    <xf numFmtId="0" fontId="0" fillId="0" borderId="0" xfId="0" applyAlignment="1">
      <alignment horizontal="left" vertical="center" wrapText="1"/>
    </xf>
    <xf numFmtId="0" fontId="20" fillId="2" borderId="0" xfId="0" applyFont="1" applyFill="1" applyAlignment="1">
      <alignment horizontal="left" vertical="center" wrapText="1"/>
    </xf>
    <xf numFmtId="0" fontId="20" fillId="2" borderId="0" xfId="0" applyFont="1" applyFill="1" applyAlignment="1">
      <alignment horizontal="left" vertical="top" wrapText="1"/>
    </xf>
    <xf numFmtId="0" fontId="20" fillId="2" borderId="23"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10" xfId="0" applyFont="1" applyFill="1" applyBorder="1" applyAlignment="1">
      <alignment horizontal="center" vertical="center"/>
    </xf>
    <xf numFmtId="0" fontId="0" fillId="2" borderId="23"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0" fillId="2" borderId="15" xfId="0" applyFill="1" applyBorder="1" applyAlignment="1">
      <alignment horizontal="center" vertical="center"/>
    </xf>
    <xf numFmtId="0" fontId="11" fillId="0" borderId="9" xfId="0" applyFont="1" applyBorder="1" applyAlignment="1">
      <alignment horizontal="center" vertical="center" wrapText="1"/>
    </xf>
    <xf numFmtId="0" fontId="11" fillId="0" borderId="1" xfId="0" applyFont="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9" xfId="0" applyFont="1" applyBorder="1" applyAlignment="1">
      <alignment horizontal="center" vertical="center"/>
    </xf>
    <xf numFmtId="0" fontId="15" fillId="2" borderId="9" xfId="0" applyFont="1" applyFill="1" applyBorder="1" applyAlignment="1">
      <alignment horizontal="center" vertical="center"/>
    </xf>
    <xf numFmtId="0" fontId="15" fillId="2" borderId="1" xfId="0" applyFont="1" applyFill="1" applyBorder="1" applyAlignment="1">
      <alignment horizontal="center" vertical="center"/>
    </xf>
    <xf numFmtId="0" fontId="15" fillId="2" borderId="5" xfId="0" applyFont="1" applyFill="1" applyBorder="1" applyAlignment="1">
      <alignment horizontal="center" vertical="center"/>
    </xf>
    <xf numFmtId="184" fontId="11" fillId="3" borderId="9" xfId="0" applyNumberFormat="1" applyFont="1" applyFill="1" applyBorder="1" applyAlignment="1">
      <alignment horizontal="center" vertical="center"/>
    </xf>
    <xf numFmtId="184" fontId="11" fillId="3" borderId="1" xfId="0" applyNumberFormat="1" applyFont="1" applyFill="1" applyBorder="1" applyAlignment="1">
      <alignment horizontal="center" vertical="center"/>
    </xf>
    <xf numFmtId="184" fontId="11" fillId="3" borderId="5" xfId="0" applyNumberFormat="1" applyFont="1" applyFill="1" applyBorder="1" applyAlignment="1">
      <alignment horizontal="center" vertical="center"/>
    </xf>
    <xf numFmtId="184" fontId="11" fillId="3" borderId="7" xfId="0" applyNumberFormat="1" applyFont="1" applyFill="1" applyBorder="1" applyAlignment="1">
      <alignment horizontal="center" vertical="center"/>
    </xf>
    <xf numFmtId="184" fontId="11" fillId="3" borderId="2" xfId="0" applyNumberFormat="1" applyFont="1" applyFill="1" applyBorder="1" applyAlignment="1">
      <alignment horizontal="center" vertical="center"/>
    </xf>
    <xf numFmtId="184" fontId="11" fillId="3" borderId="3" xfId="0" applyNumberFormat="1" applyFont="1" applyFill="1" applyBorder="1" applyAlignment="1">
      <alignment horizontal="center" vertical="center"/>
    </xf>
    <xf numFmtId="183" fontId="15" fillId="3" borderId="9" xfId="2" applyNumberFormat="1" applyFont="1" applyFill="1" applyBorder="1" applyAlignment="1">
      <alignment horizontal="center" vertical="center"/>
    </xf>
    <xf numFmtId="183" fontId="15" fillId="3" borderId="1" xfId="2" applyNumberFormat="1" applyFont="1" applyFill="1" applyBorder="1" applyAlignment="1">
      <alignment horizontal="center" vertical="center"/>
    </xf>
    <xf numFmtId="183" fontId="15" fillId="3" borderId="5" xfId="2" applyNumberFormat="1" applyFont="1" applyFill="1" applyBorder="1" applyAlignment="1">
      <alignment horizontal="center" vertical="center"/>
    </xf>
    <xf numFmtId="183" fontId="15" fillId="3" borderId="7" xfId="2" applyNumberFormat="1" applyFont="1" applyFill="1" applyBorder="1" applyAlignment="1">
      <alignment horizontal="center" vertical="center"/>
    </xf>
    <xf numFmtId="183" fontId="15" fillId="3" borderId="2" xfId="2" applyNumberFormat="1" applyFont="1" applyFill="1" applyBorder="1" applyAlignment="1">
      <alignment horizontal="center" vertical="center"/>
    </xf>
    <xf numFmtId="183" fontId="15" fillId="3" borderId="3" xfId="2" applyNumberFormat="1" applyFont="1" applyFill="1" applyBorder="1" applyAlignment="1">
      <alignment horizontal="center" vertical="center"/>
    </xf>
    <xf numFmtId="176" fontId="15" fillId="2" borderId="9" xfId="2" applyNumberFormat="1" applyFont="1" applyFill="1" applyBorder="1" applyAlignment="1">
      <alignment horizontal="left" vertical="center" wrapText="1"/>
    </xf>
    <xf numFmtId="176" fontId="15" fillId="2" borderId="1" xfId="2" applyNumberFormat="1" applyFont="1" applyFill="1" applyBorder="1" applyAlignment="1">
      <alignment horizontal="left" vertical="center" wrapText="1"/>
    </xf>
    <xf numFmtId="176" fontId="15" fillId="2" borderId="5" xfId="2" applyNumberFormat="1" applyFont="1" applyFill="1" applyBorder="1" applyAlignment="1">
      <alignment horizontal="left" vertical="center" wrapText="1"/>
    </xf>
    <xf numFmtId="176" fontId="15" fillId="2" borderId="8" xfId="2" applyNumberFormat="1" applyFont="1" applyFill="1" applyBorder="1" applyAlignment="1">
      <alignment horizontal="left" vertical="center" wrapText="1"/>
    </xf>
    <xf numFmtId="176" fontId="15" fillId="2" borderId="0" xfId="2" applyNumberFormat="1" applyFont="1" applyFill="1" applyBorder="1" applyAlignment="1">
      <alignment horizontal="left" vertical="center" wrapText="1"/>
    </xf>
    <xf numFmtId="176" fontId="15" fillId="2" borderId="4" xfId="2" applyNumberFormat="1" applyFont="1" applyFill="1" applyBorder="1" applyAlignment="1">
      <alignment horizontal="left" vertical="center" wrapText="1"/>
    </xf>
    <xf numFmtId="176" fontId="15" fillId="2" borderId="7" xfId="2" applyNumberFormat="1" applyFont="1" applyFill="1" applyBorder="1" applyAlignment="1">
      <alignment horizontal="left" vertical="center" wrapText="1"/>
    </xf>
    <xf numFmtId="176" fontId="15" fillId="2" borderId="2" xfId="2" applyNumberFormat="1" applyFont="1" applyFill="1" applyBorder="1" applyAlignment="1">
      <alignment horizontal="left" vertical="center" wrapText="1"/>
    </xf>
    <xf numFmtId="176" fontId="15" fillId="2" borderId="3" xfId="2" applyNumberFormat="1" applyFont="1" applyFill="1" applyBorder="1" applyAlignment="1">
      <alignment horizontal="left" vertical="center" wrapText="1"/>
    </xf>
    <xf numFmtId="182" fontId="15" fillId="3" borderId="9" xfId="2" applyNumberFormat="1" applyFont="1" applyFill="1" applyBorder="1" applyAlignment="1">
      <alignment horizontal="center" vertical="center"/>
    </xf>
    <xf numFmtId="182" fontId="15" fillId="3" borderId="1" xfId="2" applyNumberFormat="1" applyFont="1" applyFill="1" applyBorder="1" applyAlignment="1">
      <alignment horizontal="center" vertical="center"/>
    </xf>
    <xf numFmtId="182" fontId="15" fillId="3" borderId="5" xfId="2" applyNumberFormat="1" applyFont="1" applyFill="1" applyBorder="1" applyAlignment="1">
      <alignment horizontal="center" vertical="center"/>
    </xf>
    <xf numFmtId="182" fontId="15" fillId="3" borderId="8" xfId="2" applyNumberFormat="1" applyFont="1" applyFill="1" applyBorder="1" applyAlignment="1">
      <alignment horizontal="center" vertical="center"/>
    </xf>
    <xf numFmtId="182" fontId="15" fillId="3" borderId="0" xfId="2" applyNumberFormat="1" applyFont="1" applyFill="1" applyBorder="1" applyAlignment="1">
      <alignment horizontal="center" vertical="center"/>
    </xf>
    <xf numFmtId="182" fontId="15" fillId="3" borderId="4" xfId="2" applyNumberFormat="1" applyFont="1" applyFill="1" applyBorder="1" applyAlignment="1">
      <alignment horizontal="center" vertical="center"/>
    </xf>
    <xf numFmtId="182" fontId="15" fillId="3" borderId="7" xfId="2" applyNumberFormat="1" applyFont="1" applyFill="1" applyBorder="1" applyAlignment="1">
      <alignment horizontal="center" vertical="center"/>
    </xf>
    <xf numFmtId="182" fontId="15" fillId="3" borderId="2" xfId="2" applyNumberFormat="1" applyFont="1" applyFill="1" applyBorder="1" applyAlignment="1">
      <alignment horizontal="center" vertical="center"/>
    </xf>
    <xf numFmtId="182" fontId="15" fillId="3" borderId="3" xfId="2" applyNumberFormat="1" applyFont="1" applyFill="1" applyBorder="1" applyAlignment="1">
      <alignment horizontal="center" vertical="center"/>
    </xf>
    <xf numFmtId="176" fontId="15" fillId="2" borderId="15" xfId="2" applyNumberFormat="1" applyFont="1" applyFill="1" applyBorder="1" applyAlignment="1">
      <alignment horizontal="left" vertical="center" wrapText="1"/>
    </xf>
    <xf numFmtId="176" fontId="15" fillId="3" borderId="1" xfId="2" applyNumberFormat="1" applyFont="1" applyFill="1" applyBorder="1" applyAlignment="1">
      <alignment horizontal="center" vertical="center" wrapText="1"/>
    </xf>
    <xf numFmtId="176" fontId="15" fillId="3" borderId="0" xfId="2" applyNumberFormat="1" applyFont="1" applyFill="1" applyBorder="1" applyAlignment="1">
      <alignment horizontal="center" vertical="center" wrapText="1"/>
    </xf>
    <xf numFmtId="176" fontId="15" fillId="3" borderId="2" xfId="2" applyNumberFormat="1" applyFont="1" applyFill="1" applyBorder="1" applyAlignment="1">
      <alignment horizontal="center" vertical="center" wrapText="1"/>
    </xf>
    <xf numFmtId="176" fontId="15" fillId="2" borderId="1" xfId="2" applyNumberFormat="1" applyFont="1" applyFill="1" applyBorder="1" applyAlignment="1">
      <alignment horizontal="center" vertical="center" wrapText="1"/>
    </xf>
    <xf numFmtId="176" fontId="15" fillId="2" borderId="5" xfId="2" applyNumberFormat="1" applyFont="1" applyFill="1" applyBorder="1" applyAlignment="1">
      <alignment horizontal="center" vertical="center" wrapText="1"/>
    </xf>
    <xf numFmtId="176" fontId="15" fillId="2" borderId="0" xfId="2" applyNumberFormat="1" applyFont="1" applyFill="1" applyBorder="1" applyAlignment="1">
      <alignment horizontal="center" vertical="center" wrapText="1"/>
    </xf>
    <xf numFmtId="176" fontId="15" fillId="2" borderId="4" xfId="2" applyNumberFormat="1" applyFont="1" applyFill="1" applyBorder="1" applyAlignment="1">
      <alignment horizontal="center" vertical="center" wrapText="1"/>
    </xf>
    <xf numFmtId="176" fontId="15" fillId="2" borderId="2" xfId="2" applyNumberFormat="1" applyFont="1" applyFill="1" applyBorder="1" applyAlignment="1">
      <alignment horizontal="center" vertical="center" wrapText="1"/>
    </xf>
    <xf numFmtId="176" fontId="15" fillId="2" borderId="3" xfId="2" applyNumberFormat="1" applyFont="1" applyFill="1" applyBorder="1" applyAlignment="1">
      <alignment horizontal="center" vertical="center" wrapText="1"/>
    </xf>
    <xf numFmtId="0" fontId="15" fillId="2" borderId="22" xfId="0" applyFont="1" applyFill="1" applyBorder="1" applyAlignment="1">
      <alignment horizontal="center" vertical="center"/>
    </xf>
    <xf numFmtId="0" fontId="15" fillId="2" borderId="27"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9"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5" fillId="2" borderId="8" xfId="0" applyFont="1" applyFill="1" applyBorder="1" applyAlignment="1">
      <alignment horizontal="left" vertical="center" wrapText="1"/>
    </xf>
    <xf numFmtId="0" fontId="15" fillId="2" borderId="0" xfId="0" applyFont="1" applyFill="1" applyAlignment="1">
      <alignment horizontal="left" vertical="center" wrapText="1"/>
    </xf>
    <xf numFmtId="0" fontId="15" fillId="2" borderId="7" xfId="0" applyFont="1" applyFill="1" applyBorder="1" applyAlignment="1">
      <alignment horizontal="left" vertical="center" wrapText="1"/>
    </xf>
    <xf numFmtId="0" fontId="15" fillId="2" borderId="2" xfId="0" applyFont="1" applyFill="1" applyBorder="1" applyAlignment="1">
      <alignment horizontal="left" vertical="center" wrapText="1"/>
    </xf>
    <xf numFmtId="181" fontId="12" fillId="3" borderId="7" xfId="2" applyNumberFormat="1" applyFont="1" applyFill="1" applyBorder="1" applyAlignment="1">
      <alignment horizontal="center" vertical="center"/>
    </xf>
    <xf numFmtId="181" fontId="12" fillId="3" borderId="2" xfId="2" applyNumberFormat="1" applyFont="1" applyFill="1" applyBorder="1" applyAlignment="1">
      <alignment horizontal="center" vertical="center"/>
    </xf>
    <xf numFmtId="181" fontId="12" fillId="3" borderId="3" xfId="2" applyNumberFormat="1" applyFont="1" applyFill="1" applyBorder="1" applyAlignment="1">
      <alignment horizontal="center" vertical="center"/>
    </xf>
    <xf numFmtId="185" fontId="15" fillId="3" borderId="9" xfId="2" applyNumberFormat="1" applyFont="1" applyFill="1" applyBorder="1" applyAlignment="1">
      <alignment horizontal="center" vertical="center"/>
    </xf>
    <xf numFmtId="185" fontId="15" fillId="3" borderId="1" xfId="2" applyNumberFormat="1" applyFont="1" applyFill="1" applyBorder="1" applyAlignment="1">
      <alignment horizontal="center" vertical="center"/>
    </xf>
    <xf numFmtId="185" fontId="15" fillId="3" borderId="5" xfId="2" applyNumberFormat="1" applyFont="1" applyFill="1" applyBorder="1" applyAlignment="1">
      <alignment horizontal="center" vertical="center"/>
    </xf>
    <xf numFmtId="185" fontId="15" fillId="3" borderId="7" xfId="2" applyNumberFormat="1" applyFont="1" applyFill="1" applyBorder="1" applyAlignment="1">
      <alignment horizontal="center" vertical="center"/>
    </xf>
    <xf numFmtId="185" fontId="15" fillId="3" borderId="2" xfId="2" applyNumberFormat="1" applyFont="1" applyFill="1" applyBorder="1" applyAlignment="1">
      <alignment horizontal="center" vertical="center"/>
    </xf>
    <xf numFmtId="185" fontId="15" fillId="3" borderId="3" xfId="2" applyNumberFormat="1" applyFont="1" applyFill="1" applyBorder="1" applyAlignment="1">
      <alignment horizontal="center" vertical="center"/>
    </xf>
    <xf numFmtId="0" fontId="15" fillId="2" borderId="8" xfId="0" applyFont="1" applyFill="1" applyBorder="1" applyAlignment="1">
      <alignment horizontal="center" vertical="center"/>
    </xf>
    <xf numFmtId="0" fontId="15" fillId="2" borderId="5"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15" fillId="2" borderId="3" xfId="0" applyFont="1" applyFill="1" applyBorder="1" applyAlignment="1">
      <alignment horizontal="left" vertical="center" wrapText="1"/>
    </xf>
    <xf numFmtId="176" fontId="15" fillId="2" borderId="27" xfId="2" applyNumberFormat="1" applyFont="1" applyFill="1" applyBorder="1" applyAlignment="1">
      <alignment vertical="center" wrapText="1"/>
    </xf>
    <xf numFmtId="176" fontId="15" fillId="2" borderId="11" xfId="2" applyNumberFormat="1" applyFont="1" applyFill="1" applyBorder="1" applyAlignment="1">
      <alignment vertical="center" wrapText="1"/>
    </xf>
    <xf numFmtId="176" fontId="15" fillId="2" borderId="9" xfId="2" applyNumberFormat="1" applyFont="1" applyFill="1" applyBorder="1" applyAlignment="1">
      <alignment vertical="center" wrapText="1"/>
    </xf>
    <xf numFmtId="176" fontId="15" fillId="2" borderId="1" xfId="2" applyNumberFormat="1" applyFont="1" applyFill="1" applyBorder="1" applyAlignment="1">
      <alignment vertical="center" wrapText="1"/>
    </xf>
    <xf numFmtId="176" fontId="15" fillId="2" borderId="5" xfId="2" applyNumberFormat="1" applyFont="1" applyFill="1" applyBorder="1" applyAlignment="1">
      <alignment vertical="center" wrapText="1"/>
    </xf>
    <xf numFmtId="176" fontId="15" fillId="2" borderId="7" xfId="2" applyNumberFormat="1" applyFont="1" applyFill="1" applyBorder="1" applyAlignment="1">
      <alignment vertical="center" wrapText="1"/>
    </xf>
    <xf numFmtId="176" fontId="15" fillId="2" borderId="2" xfId="2" applyNumberFormat="1" applyFont="1" applyFill="1" applyBorder="1" applyAlignment="1">
      <alignment vertical="center" wrapText="1"/>
    </xf>
    <xf numFmtId="176" fontId="15" fillId="2" borderId="3" xfId="2" applyNumberFormat="1" applyFont="1" applyFill="1" applyBorder="1" applyAlignment="1">
      <alignment vertical="center" wrapText="1"/>
    </xf>
    <xf numFmtId="176" fontId="15" fillId="2" borderId="9" xfId="2" applyNumberFormat="1" applyFont="1" applyFill="1" applyBorder="1" applyAlignment="1">
      <alignment horizontal="center" vertical="center" wrapText="1"/>
    </xf>
    <xf numFmtId="176" fontId="15" fillId="2" borderId="7" xfId="2" applyNumberFormat="1" applyFont="1" applyFill="1" applyBorder="1" applyAlignment="1">
      <alignment horizontal="center" vertical="center" wrapText="1"/>
    </xf>
    <xf numFmtId="176" fontId="15" fillId="3" borderId="5" xfId="2" applyNumberFormat="1" applyFont="1" applyFill="1" applyBorder="1" applyAlignment="1">
      <alignment horizontal="center" vertical="center" wrapText="1"/>
    </xf>
    <xf numFmtId="176" fontId="15" fillId="3" borderId="3" xfId="2" applyNumberFormat="1" applyFont="1" applyFill="1" applyBorder="1" applyAlignment="1">
      <alignment horizontal="center" vertical="center" wrapText="1"/>
    </xf>
    <xf numFmtId="186" fontId="12" fillId="3" borderId="9" xfId="1" applyNumberFormat="1" applyFont="1" applyFill="1" applyBorder="1" applyAlignment="1">
      <alignment horizontal="center" vertical="center" wrapText="1"/>
    </xf>
    <xf numFmtId="186" fontId="12" fillId="3" borderId="1" xfId="1" applyNumberFormat="1" applyFont="1" applyFill="1" applyBorder="1" applyAlignment="1">
      <alignment horizontal="center" vertical="center" wrapText="1"/>
    </xf>
    <xf numFmtId="186" fontId="12" fillId="3" borderId="5" xfId="1" applyNumberFormat="1" applyFont="1" applyFill="1" applyBorder="1" applyAlignment="1">
      <alignment horizontal="center" vertical="center" wrapText="1"/>
    </xf>
    <xf numFmtId="186" fontId="12" fillId="3" borderId="7" xfId="1" applyNumberFormat="1" applyFont="1" applyFill="1" applyBorder="1" applyAlignment="1">
      <alignment horizontal="center" vertical="center" wrapText="1"/>
    </xf>
    <xf numFmtId="186" fontId="12" fillId="3" borderId="2" xfId="1" applyNumberFormat="1" applyFont="1" applyFill="1" applyBorder="1" applyAlignment="1">
      <alignment horizontal="center" vertical="center" wrapText="1"/>
    </xf>
    <xf numFmtId="186" fontId="12" fillId="3" borderId="3" xfId="1" applyNumberFormat="1" applyFont="1" applyFill="1" applyBorder="1" applyAlignment="1">
      <alignment horizontal="center" vertical="center" wrapText="1"/>
    </xf>
    <xf numFmtId="0" fontId="12" fillId="2" borderId="15" xfId="0" applyFont="1" applyFill="1" applyBorder="1" applyAlignment="1">
      <alignment vertical="center" wrapText="1"/>
    </xf>
    <xf numFmtId="176" fontId="12" fillId="2" borderId="15" xfId="2" applyNumberFormat="1" applyFont="1" applyFill="1" applyBorder="1" applyAlignment="1">
      <alignment vertical="center" wrapText="1"/>
    </xf>
    <xf numFmtId="180" fontId="12" fillId="2" borderId="2" xfId="2" applyNumberFormat="1" applyFont="1" applyFill="1" applyBorder="1" applyAlignment="1">
      <alignment horizontal="center" vertical="center" wrapText="1"/>
    </xf>
    <xf numFmtId="180" fontId="12" fillId="2" borderId="3" xfId="2" applyNumberFormat="1" applyFont="1" applyFill="1" applyBorder="1" applyAlignment="1">
      <alignment horizontal="center" vertical="center" wrapText="1"/>
    </xf>
    <xf numFmtId="0" fontId="15" fillId="2" borderId="9" xfId="0" applyFont="1" applyFill="1" applyBorder="1" applyAlignment="1">
      <alignment vertical="center" wrapText="1"/>
    </xf>
    <xf numFmtId="0" fontId="15" fillId="2" borderId="1" xfId="0" applyFont="1" applyFill="1" applyBorder="1" applyAlignment="1">
      <alignment vertical="center" wrapText="1"/>
    </xf>
    <xf numFmtId="0" fontId="15" fillId="2" borderId="5" xfId="0" applyFont="1" applyFill="1" applyBorder="1" applyAlignment="1">
      <alignment vertical="center" wrapText="1"/>
    </xf>
    <xf numFmtId="0" fontId="15" fillId="2" borderId="8" xfId="0" applyFont="1" applyFill="1" applyBorder="1" applyAlignment="1">
      <alignment vertical="center" wrapText="1"/>
    </xf>
    <xf numFmtId="0" fontId="15" fillId="2" borderId="0" xfId="0" applyFont="1" applyFill="1" applyAlignment="1">
      <alignment vertical="center" wrapText="1"/>
    </xf>
    <xf numFmtId="0" fontId="15" fillId="2" borderId="4" xfId="0" applyFont="1" applyFill="1" applyBorder="1" applyAlignment="1">
      <alignment vertical="center" wrapText="1"/>
    </xf>
    <xf numFmtId="0" fontId="15" fillId="2" borderId="7" xfId="0" applyFont="1" applyFill="1" applyBorder="1" applyAlignment="1">
      <alignment vertical="center" wrapText="1"/>
    </xf>
    <xf numFmtId="0" fontId="15" fillId="2" borderId="2" xfId="0" applyFont="1" applyFill="1" applyBorder="1" applyAlignment="1">
      <alignment vertical="center" wrapText="1"/>
    </xf>
    <xf numFmtId="0" fontId="15" fillId="2" borderId="3" xfId="0" applyFont="1" applyFill="1" applyBorder="1" applyAlignment="1">
      <alignment vertical="center" wrapText="1"/>
    </xf>
    <xf numFmtId="176" fontId="15" fillId="2" borderId="8" xfId="2" applyNumberFormat="1" applyFont="1" applyFill="1" applyBorder="1" applyAlignment="1">
      <alignment vertical="center" wrapText="1"/>
    </xf>
    <xf numFmtId="176" fontId="15" fillId="2" borderId="0" xfId="2" applyNumberFormat="1" applyFont="1" applyFill="1" applyBorder="1" applyAlignment="1">
      <alignment vertical="center" wrapText="1"/>
    </xf>
    <xf numFmtId="176" fontId="15" fillId="2" borderId="4" xfId="2" applyNumberFormat="1" applyFont="1" applyFill="1" applyBorder="1" applyAlignment="1">
      <alignment vertical="center" wrapText="1"/>
    </xf>
    <xf numFmtId="181" fontId="15" fillId="3" borderId="12" xfId="2" applyNumberFormat="1" applyFont="1" applyFill="1" applyBorder="1" applyAlignment="1">
      <alignment horizontal="center" vertical="center"/>
    </xf>
    <xf numFmtId="181" fontId="15" fillId="3" borderId="28" xfId="2" applyNumberFormat="1" applyFont="1" applyFill="1" applyBorder="1" applyAlignment="1">
      <alignment horizontal="center" vertical="center"/>
    </xf>
    <xf numFmtId="181" fontId="15" fillId="3" borderId="29" xfId="2" applyNumberFormat="1" applyFont="1" applyFill="1" applyBorder="1" applyAlignment="1">
      <alignment horizontal="center" vertical="center"/>
    </xf>
    <xf numFmtId="181" fontId="15" fillId="3" borderId="35" xfId="2" applyNumberFormat="1" applyFont="1" applyFill="1" applyBorder="1" applyAlignment="1">
      <alignment horizontal="center" vertical="center"/>
    </xf>
    <xf numFmtId="181" fontId="15" fillId="3" borderId="36" xfId="2" applyNumberFormat="1" applyFont="1" applyFill="1" applyBorder="1" applyAlignment="1">
      <alignment horizontal="center" vertical="center"/>
    </xf>
    <xf numFmtId="181" fontId="15" fillId="3" borderId="37" xfId="2" applyNumberFormat="1" applyFont="1" applyFill="1" applyBorder="1" applyAlignment="1">
      <alignment horizontal="center" vertical="center"/>
    </xf>
    <xf numFmtId="181" fontId="15" fillId="3" borderId="13" xfId="2" applyNumberFormat="1" applyFont="1" applyFill="1" applyBorder="1" applyAlignment="1">
      <alignment horizontal="center" vertical="center"/>
    </xf>
    <xf numFmtId="181" fontId="15" fillId="3" borderId="14" xfId="2" applyNumberFormat="1" applyFont="1" applyFill="1" applyBorder="1" applyAlignment="1">
      <alignment horizontal="center" vertical="center"/>
    </xf>
    <xf numFmtId="181" fontId="15" fillId="3" borderId="30" xfId="2" applyNumberFormat="1" applyFont="1" applyFill="1" applyBorder="1" applyAlignment="1">
      <alignment horizontal="center" vertical="center"/>
    </xf>
    <xf numFmtId="185" fontId="15" fillId="3" borderId="8" xfId="2" applyNumberFormat="1" applyFont="1" applyFill="1" applyBorder="1" applyAlignment="1">
      <alignment horizontal="center" vertical="center"/>
    </xf>
    <xf numFmtId="185" fontId="15" fillId="3" borderId="0" xfId="2" applyNumberFormat="1" applyFont="1" applyFill="1" applyBorder="1" applyAlignment="1">
      <alignment horizontal="center" vertical="center"/>
    </xf>
    <xf numFmtId="185" fontId="15" fillId="3" borderId="4" xfId="2" applyNumberFormat="1" applyFont="1" applyFill="1" applyBorder="1" applyAlignment="1">
      <alignment horizontal="center" vertical="center"/>
    </xf>
    <xf numFmtId="176" fontId="15" fillId="2" borderId="27" xfId="2" applyNumberFormat="1" applyFont="1" applyFill="1" applyBorder="1" applyAlignment="1">
      <alignment horizontal="center" vertical="center" wrapText="1"/>
    </xf>
    <xf numFmtId="176" fontId="15" fillId="3" borderId="9" xfId="2" applyNumberFormat="1" applyFont="1" applyFill="1" applyBorder="1" applyAlignment="1">
      <alignment horizontal="center" vertical="center" wrapText="1"/>
    </xf>
    <xf numFmtId="176" fontId="15" fillId="3" borderId="7" xfId="2" applyNumberFormat="1" applyFont="1" applyFill="1" applyBorder="1" applyAlignment="1">
      <alignment horizontal="center" vertical="center" wrapText="1"/>
    </xf>
    <xf numFmtId="9" fontId="15" fillId="3" borderId="12" xfId="1" applyFont="1" applyFill="1" applyBorder="1" applyAlignment="1">
      <alignment horizontal="center" vertical="center" wrapText="1"/>
    </xf>
    <xf numFmtId="9" fontId="15" fillId="3" borderId="28" xfId="1" applyFont="1" applyFill="1" applyBorder="1" applyAlignment="1">
      <alignment horizontal="center" vertical="center" wrapText="1"/>
    </xf>
    <xf numFmtId="9" fontId="15" fillId="3" borderId="29" xfId="1" applyFont="1" applyFill="1" applyBorder="1" applyAlignment="1">
      <alignment horizontal="center" vertical="center" wrapText="1"/>
    </xf>
    <xf numFmtId="9" fontId="15" fillId="3" borderId="13" xfId="1" applyFont="1" applyFill="1" applyBorder="1" applyAlignment="1">
      <alignment horizontal="center" vertical="center" wrapText="1"/>
    </xf>
    <xf numFmtId="9" fontId="15" fillId="3" borderId="14" xfId="1" applyFont="1" applyFill="1" applyBorder="1" applyAlignment="1">
      <alignment horizontal="center" vertical="center" wrapText="1"/>
    </xf>
    <xf numFmtId="9" fontId="15" fillId="3" borderId="30" xfId="1"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28" xfId="0" applyFont="1" applyFill="1" applyBorder="1" applyAlignment="1">
      <alignment horizontal="center" vertical="center" wrapText="1"/>
    </xf>
    <xf numFmtId="0" fontId="15" fillId="2" borderId="29" xfId="0" applyFont="1" applyFill="1" applyBorder="1" applyAlignment="1">
      <alignment horizontal="center" vertical="center" wrapText="1"/>
    </xf>
    <xf numFmtId="0" fontId="15" fillId="2" borderId="35" xfId="0" applyFont="1" applyFill="1" applyBorder="1" applyAlignment="1">
      <alignment horizontal="center" vertical="center" wrapText="1"/>
    </xf>
    <xf numFmtId="0" fontId="15" fillId="2" borderId="36" xfId="0" applyFont="1" applyFill="1" applyBorder="1" applyAlignment="1">
      <alignment horizontal="center" vertical="center" wrapText="1"/>
    </xf>
    <xf numFmtId="0" fontId="15" fillId="2" borderId="37"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2" borderId="30" xfId="0" applyFont="1" applyFill="1" applyBorder="1" applyAlignment="1">
      <alignment horizontal="center" vertical="center" wrapText="1"/>
    </xf>
    <xf numFmtId="9" fontId="15" fillId="3" borderId="9" xfId="1" applyFont="1" applyFill="1" applyBorder="1" applyAlignment="1">
      <alignment horizontal="center" vertical="center" wrapText="1"/>
    </xf>
    <xf numFmtId="9" fontId="15" fillId="3" borderId="1" xfId="1" applyFont="1" applyFill="1" applyBorder="1" applyAlignment="1">
      <alignment horizontal="center" vertical="center" wrapText="1"/>
    </xf>
    <xf numFmtId="9" fontId="15" fillId="3" borderId="5" xfId="1" applyFont="1" applyFill="1" applyBorder="1" applyAlignment="1">
      <alignment horizontal="center" vertical="center" wrapText="1"/>
    </xf>
    <xf numFmtId="9" fontId="15" fillId="3" borderId="8" xfId="1" applyFont="1" applyFill="1" applyBorder="1" applyAlignment="1">
      <alignment horizontal="center" vertical="center" wrapText="1"/>
    </xf>
    <xf numFmtId="9" fontId="15" fillId="3" borderId="0" xfId="1" applyFont="1" applyFill="1" applyBorder="1" applyAlignment="1">
      <alignment horizontal="center" vertical="center" wrapText="1"/>
    </xf>
    <xf numFmtId="9" fontId="15" fillId="3" borderId="4" xfId="1" applyFont="1" applyFill="1" applyBorder="1" applyAlignment="1">
      <alignment horizontal="center" vertical="center" wrapText="1"/>
    </xf>
    <xf numFmtId="9" fontId="15" fillId="3" borderId="7" xfId="1" applyFont="1" applyFill="1" applyBorder="1" applyAlignment="1">
      <alignment horizontal="center" vertical="center" wrapText="1"/>
    </xf>
    <xf numFmtId="9" fontId="15" fillId="3" borderId="2" xfId="1" applyFont="1" applyFill="1" applyBorder="1" applyAlignment="1">
      <alignment horizontal="center" vertical="center" wrapText="1"/>
    </xf>
    <xf numFmtId="9" fontId="15" fillId="3" borderId="3" xfId="1" applyFont="1" applyFill="1" applyBorder="1" applyAlignment="1">
      <alignment horizontal="center" vertical="center" wrapText="1"/>
    </xf>
    <xf numFmtId="176" fontId="15" fillId="2" borderId="11" xfId="2" applyNumberFormat="1" applyFont="1" applyFill="1" applyBorder="1" applyAlignment="1">
      <alignment horizontal="center" vertical="center" wrapText="1"/>
    </xf>
    <xf numFmtId="177" fontId="15" fillId="3" borderId="12" xfId="2" applyNumberFormat="1" applyFont="1" applyFill="1" applyBorder="1" applyAlignment="1">
      <alignment horizontal="center" vertical="center"/>
    </xf>
    <xf numFmtId="177" fontId="15" fillId="3" borderId="28" xfId="2" applyNumberFormat="1" applyFont="1" applyFill="1" applyBorder="1" applyAlignment="1">
      <alignment horizontal="center" vertical="center"/>
    </xf>
    <xf numFmtId="177" fontId="15" fillId="3" borderId="29" xfId="2" applyNumberFormat="1" applyFont="1" applyFill="1" applyBorder="1" applyAlignment="1">
      <alignment horizontal="center" vertical="center"/>
    </xf>
    <xf numFmtId="177" fontId="15" fillId="3" borderId="35" xfId="2" applyNumberFormat="1" applyFont="1" applyFill="1" applyBorder="1" applyAlignment="1">
      <alignment horizontal="center" vertical="center"/>
    </xf>
    <xf numFmtId="177" fontId="15" fillId="3" borderId="36" xfId="2" applyNumberFormat="1" applyFont="1" applyFill="1" applyBorder="1" applyAlignment="1">
      <alignment horizontal="center" vertical="center"/>
    </xf>
    <xf numFmtId="177" fontId="15" fillId="3" borderId="37" xfId="2" applyNumberFormat="1" applyFont="1" applyFill="1" applyBorder="1" applyAlignment="1">
      <alignment horizontal="center" vertical="center"/>
    </xf>
    <xf numFmtId="177" fontId="15" fillId="3" borderId="13" xfId="2" applyNumberFormat="1" applyFont="1" applyFill="1" applyBorder="1" applyAlignment="1">
      <alignment horizontal="center" vertical="center"/>
    </xf>
    <xf numFmtId="177" fontId="15" fillId="3" borderId="14" xfId="2" applyNumberFormat="1" applyFont="1" applyFill="1" applyBorder="1" applyAlignment="1">
      <alignment horizontal="center" vertical="center"/>
    </xf>
    <xf numFmtId="177" fontId="15" fillId="3" borderId="30" xfId="2" applyNumberFormat="1" applyFont="1" applyFill="1" applyBorder="1" applyAlignment="1">
      <alignment horizontal="center" vertical="center"/>
    </xf>
    <xf numFmtId="177" fontId="15" fillId="3" borderId="38" xfId="2" applyNumberFormat="1" applyFont="1" applyFill="1" applyBorder="1" applyAlignment="1">
      <alignment horizontal="center" vertical="center"/>
    </xf>
    <xf numFmtId="177" fontId="15" fillId="3" borderId="39" xfId="2" applyNumberFormat="1" applyFont="1" applyFill="1" applyBorder="1" applyAlignment="1">
      <alignment horizontal="center" vertical="center"/>
    </xf>
    <xf numFmtId="177" fontId="15" fillId="3" borderId="40" xfId="2" applyNumberFormat="1" applyFont="1" applyFill="1" applyBorder="1" applyAlignment="1">
      <alignment horizontal="center" vertical="center"/>
    </xf>
    <xf numFmtId="177" fontId="15" fillId="3" borderId="41" xfId="2" applyNumberFormat="1" applyFont="1" applyFill="1" applyBorder="1" applyAlignment="1">
      <alignment horizontal="center" vertical="center"/>
    </xf>
    <xf numFmtId="177" fontId="15" fillId="3" borderId="42" xfId="2" applyNumberFormat="1" applyFont="1" applyFill="1" applyBorder="1" applyAlignment="1">
      <alignment horizontal="center" vertical="center"/>
    </xf>
    <xf numFmtId="177" fontId="15" fillId="3" borderId="43" xfId="2" applyNumberFormat="1" applyFont="1" applyFill="1" applyBorder="1" applyAlignment="1">
      <alignment horizontal="center" vertical="center"/>
    </xf>
    <xf numFmtId="177" fontId="15" fillId="3" borderId="44" xfId="2" applyNumberFormat="1" applyFont="1" applyFill="1" applyBorder="1" applyAlignment="1">
      <alignment horizontal="center" vertical="center"/>
    </xf>
    <xf numFmtId="177" fontId="15" fillId="3" borderId="45" xfId="2" applyNumberFormat="1" applyFont="1" applyFill="1" applyBorder="1" applyAlignment="1">
      <alignment horizontal="center" vertical="center"/>
    </xf>
    <xf numFmtId="177" fontId="15" fillId="3" borderId="46" xfId="2" applyNumberFormat="1" applyFont="1" applyFill="1" applyBorder="1" applyAlignment="1">
      <alignment horizontal="center" vertical="center"/>
    </xf>
    <xf numFmtId="176" fontId="15" fillId="2" borderId="15" xfId="2" applyNumberFormat="1" applyFont="1" applyFill="1" applyBorder="1" applyAlignment="1">
      <alignment vertical="center" wrapText="1"/>
    </xf>
    <xf numFmtId="0" fontId="15" fillId="2" borderId="0" xfId="0" applyFont="1" applyFill="1" applyAlignment="1">
      <alignment horizontal="left" vertical="top" wrapText="1"/>
    </xf>
    <xf numFmtId="38" fontId="15" fillId="3" borderId="9" xfId="2" applyFont="1" applyFill="1" applyBorder="1" applyAlignment="1">
      <alignment horizontal="right" vertical="center"/>
    </xf>
    <xf numFmtId="38" fontId="15" fillId="3" borderId="1" xfId="2" applyFont="1" applyFill="1" applyBorder="1" applyAlignment="1">
      <alignment horizontal="right" vertical="center"/>
    </xf>
    <xf numFmtId="38" fontId="15" fillId="3" borderId="5" xfId="2" applyFont="1" applyFill="1" applyBorder="1" applyAlignment="1">
      <alignment horizontal="right" vertical="center"/>
    </xf>
    <xf numFmtId="38" fontId="15" fillId="3" borderId="7" xfId="2" applyFont="1" applyFill="1" applyBorder="1" applyAlignment="1">
      <alignment horizontal="right" vertical="center"/>
    </xf>
    <xf numFmtId="38" fontId="15" fillId="3" borderId="2" xfId="2" applyFont="1" applyFill="1" applyBorder="1" applyAlignment="1">
      <alignment horizontal="right" vertical="center"/>
    </xf>
    <xf numFmtId="38" fontId="15" fillId="3" borderId="3" xfId="2" applyFont="1" applyFill="1" applyBorder="1" applyAlignment="1">
      <alignment horizontal="right" vertical="center"/>
    </xf>
    <xf numFmtId="38" fontId="15" fillId="2" borderId="9" xfId="2" applyFont="1" applyFill="1" applyBorder="1" applyAlignment="1">
      <alignment vertical="center"/>
    </xf>
    <xf numFmtId="38" fontId="15" fillId="2" borderId="1" xfId="2" applyFont="1" applyFill="1" applyBorder="1" applyAlignment="1">
      <alignment vertical="center"/>
    </xf>
    <xf numFmtId="38" fontId="15" fillId="2" borderId="5" xfId="2" applyFont="1" applyFill="1" applyBorder="1" applyAlignment="1">
      <alignment vertical="center"/>
    </xf>
    <xf numFmtId="38" fontId="15" fillId="2" borderId="7" xfId="2" applyFont="1" applyFill="1" applyBorder="1" applyAlignment="1">
      <alignment vertical="center"/>
    </xf>
    <xf numFmtId="38" fontId="15" fillId="2" borderId="2" xfId="2" applyFont="1" applyFill="1" applyBorder="1" applyAlignment="1">
      <alignment vertical="center"/>
    </xf>
    <xf numFmtId="38" fontId="15" fillId="2" borderId="3" xfId="2" applyFont="1" applyFill="1" applyBorder="1" applyAlignment="1">
      <alignment vertical="center"/>
    </xf>
    <xf numFmtId="0" fontId="15" fillId="2" borderId="16"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5" fillId="2" borderId="50"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5" fillId="2" borderId="20" xfId="0" applyFont="1" applyFill="1" applyBorder="1" applyAlignment="1">
      <alignment horizontal="center" vertical="center" wrapText="1"/>
    </xf>
    <xf numFmtId="0" fontId="15" fillId="2" borderId="51" xfId="0" applyFont="1" applyFill="1" applyBorder="1" applyAlignment="1">
      <alignment horizontal="center" vertical="center" wrapText="1"/>
    </xf>
    <xf numFmtId="179" fontId="15" fillId="3" borderId="17" xfId="2" applyNumberFormat="1" applyFont="1" applyFill="1" applyBorder="1" applyAlignment="1">
      <alignment vertical="center"/>
    </xf>
    <xf numFmtId="179" fontId="15" fillId="3" borderId="18" xfId="2" applyNumberFormat="1" applyFont="1" applyFill="1" applyBorder="1" applyAlignment="1">
      <alignment vertical="center"/>
    </xf>
    <xf numFmtId="179" fontId="15" fillId="3" borderId="20" xfId="2" applyNumberFormat="1" applyFont="1" applyFill="1" applyBorder="1" applyAlignment="1">
      <alignment vertical="center"/>
    </xf>
    <xf numFmtId="179" fontId="15" fillId="3" borderId="21" xfId="2" applyNumberFormat="1" applyFont="1" applyFill="1" applyBorder="1" applyAlignment="1">
      <alignment vertical="center"/>
    </xf>
    <xf numFmtId="176" fontId="15" fillId="2" borderId="9" xfId="2" applyNumberFormat="1" applyFont="1" applyFill="1" applyBorder="1" applyAlignment="1">
      <alignment horizontal="center" vertical="center"/>
    </xf>
    <xf numFmtId="176" fontId="15" fillId="2" borderId="1" xfId="2" applyNumberFormat="1" applyFont="1" applyFill="1" applyBorder="1" applyAlignment="1">
      <alignment horizontal="center" vertical="center"/>
    </xf>
    <xf numFmtId="176" fontId="15" fillId="2" borderId="5" xfId="2" applyNumberFormat="1" applyFont="1" applyFill="1" applyBorder="1" applyAlignment="1">
      <alignment horizontal="center" vertical="center"/>
    </xf>
    <xf numFmtId="176" fontId="15" fillId="2" borderId="8" xfId="2" applyNumberFormat="1" applyFont="1" applyFill="1" applyBorder="1" applyAlignment="1">
      <alignment horizontal="center" vertical="center"/>
    </xf>
    <xf numFmtId="176" fontId="15" fillId="2" borderId="0" xfId="2" applyNumberFormat="1" applyFont="1" applyFill="1" applyBorder="1" applyAlignment="1">
      <alignment horizontal="center" vertical="center"/>
    </xf>
    <xf numFmtId="176" fontId="15" fillId="2" borderId="4" xfId="2" applyNumberFormat="1" applyFont="1" applyFill="1" applyBorder="1" applyAlignment="1">
      <alignment horizontal="center" vertical="center"/>
    </xf>
    <xf numFmtId="176" fontId="15" fillId="2" borderId="7" xfId="2" applyNumberFormat="1" applyFont="1" applyFill="1" applyBorder="1" applyAlignment="1">
      <alignment horizontal="center" vertical="center"/>
    </xf>
    <xf numFmtId="176" fontId="15" fillId="2" borderId="2" xfId="2" applyNumberFormat="1" applyFont="1" applyFill="1" applyBorder="1" applyAlignment="1">
      <alignment horizontal="center" vertical="center"/>
    </xf>
    <xf numFmtId="176" fontId="15" fillId="2" borderId="3" xfId="2" applyNumberFormat="1" applyFont="1" applyFill="1" applyBorder="1" applyAlignment="1">
      <alignment horizontal="center" vertical="center"/>
    </xf>
    <xf numFmtId="177" fontId="15" fillId="3" borderId="9" xfId="2" applyNumberFormat="1" applyFont="1" applyFill="1" applyBorder="1" applyAlignment="1">
      <alignment horizontal="center" vertical="center"/>
    </xf>
    <xf numFmtId="177" fontId="15" fillId="3" borderId="1" xfId="2" applyNumberFormat="1" applyFont="1" applyFill="1" applyBorder="1" applyAlignment="1">
      <alignment horizontal="center" vertical="center"/>
    </xf>
    <xf numFmtId="177" fontId="15" fillId="3" borderId="5" xfId="2" applyNumberFormat="1" applyFont="1" applyFill="1" applyBorder="1" applyAlignment="1">
      <alignment horizontal="center" vertical="center"/>
    </xf>
    <xf numFmtId="177" fontId="15" fillId="3" borderId="8" xfId="2" applyNumberFormat="1" applyFont="1" applyFill="1" applyBorder="1" applyAlignment="1">
      <alignment horizontal="center" vertical="center"/>
    </xf>
    <xf numFmtId="177" fontId="15" fillId="3" borderId="0" xfId="2" applyNumberFormat="1" applyFont="1" applyFill="1" applyBorder="1" applyAlignment="1">
      <alignment horizontal="center" vertical="center"/>
    </xf>
    <xf numFmtId="177" fontId="15" fillId="3" borderId="4" xfId="2" applyNumberFormat="1" applyFont="1" applyFill="1" applyBorder="1" applyAlignment="1">
      <alignment horizontal="center" vertical="center"/>
    </xf>
    <xf numFmtId="177" fontId="15" fillId="3" borderId="7" xfId="2" applyNumberFormat="1" applyFont="1" applyFill="1" applyBorder="1" applyAlignment="1">
      <alignment horizontal="center" vertical="center"/>
    </xf>
    <xf numFmtId="177" fontId="15" fillId="3" borderId="2" xfId="2" applyNumberFormat="1" applyFont="1" applyFill="1" applyBorder="1" applyAlignment="1">
      <alignment horizontal="center" vertical="center"/>
    </xf>
    <xf numFmtId="177" fontId="15" fillId="3" borderId="3" xfId="2" applyNumberFormat="1" applyFont="1" applyFill="1" applyBorder="1" applyAlignment="1">
      <alignment horizontal="center" vertical="center"/>
    </xf>
    <xf numFmtId="0" fontId="15" fillId="0" borderId="1" xfId="0" applyFont="1" applyBorder="1" applyAlignment="1">
      <alignment vertical="center" wrapText="1"/>
    </xf>
    <xf numFmtId="0" fontId="15" fillId="0" borderId="5" xfId="0" applyFont="1" applyBorder="1" applyAlignment="1">
      <alignment vertical="center" wrapText="1"/>
    </xf>
    <xf numFmtId="176" fontId="15" fillId="2" borderId="23" xfId="2" applyNumberFormat="1" applyFont="1" applyFill="1" applyBorder="1" applyAlignment="1">
      <alignment horizontal="center" vertical="center"/>
    </xf>
    <xf numFmtId="176" fontId="15" fillId="2" borderId="6" xfId="2" applyNumberFormat="1" applyFont="1" applyFill="1" applyBorder="1" applyAlignment="1">
      <alignment horizontal="center" vertical="center"/>
    </xf>
    <xf numFmtId="176" fontId="15" fillId="2" borderId="10" xfId="2" applyNumberFormat="1" applyFont="1" applyFill="1" applyBorder="1" applyAlignment="1">
      <alignment horizontal="center" vertical="center"/>
    </xf>
    <xf numFmtId="176" fontId="15" fillId="2" borderId="47" xfId="2" applyNumberFormat="1" applyFont="1" applyFill="1" applyBorder="1" applyAlignment="1">
      <alignment horizontal="center" vertical="center"/>
    </xf>
    <xf numFmtId="176" fontId="15" fillId="2" borderId="48" xfId="2" applyNumberFormat="1" applyFont="1" applyFill="1" applyBorder="1" applyAlignment="1">
      <alignment horizontal="center" vertical="center"/>
    </xf>
    <xf numFmtId="176" fontId="15" fillId="2" borderId="49" xfId="2" applyNumberFormat="1" applyFont="1" applyFill="1" applyBorder="1" applyAlignment="1">
      <alignment horizontal="center" vertical="center"/>
    </xf>
    <xf numFmtId="0" fontId="15" fillId="2" borderId="47" xfId="0" applyFont="1" applyFill="1" applyBorder="1" applyAlignment="1">
      <alignment horizontal="center" vertical="center" wrapText="1"/>
    </xf>
    <xf numFmtId="0" fontId="15" fillId="2" borderId="48" xfId="0" applyFont="1" applyFill="1" applyBorder="1" applyAlignment="1">
      <alignment horizontal="center" vertical="center" wrapText="1"/>
    </xf>
    <xf numFmtId="0" fontId="15" fillId="2" borderId="49" xfId="0" applyFont="1" applyFill="1" applyBorder="1" applyAlignment="1">
      <alignment horizontal="center" vertical="center" wrapText="1"/>
    </xf>
    <xf numFmtId="177" fontId="15" fillId="3" borderId="47" xfId="2" applyNumberFormat="1" applyFont="1" applyFill="1" applyBorder="1" applyAlignment="1">
      <alignment horizontal="center" vertical="center"/>
    </xf>
    <xf numFmtId="177" fontId="15" fillId="3" borderId="48" xfId="2" applyNumberFormat="1" applyFont="1" applyFill="1" applyBorder="1" applyAlignment="1">
      <alignment horizontal="center" vertical="center"/>
    </xf>
    <xf numFmtId="177" fontId="15" fillId="3" borderId="49" xfId="2" applyNumberFormat="1" applyFont="1" applyFill="1" applyBorder="1" applyAlignment="1">
      <alignment horizontal="center" vertical="center"/>
    </xf>
    <xf numFmtId="0" fontId="12" fillId="2" borderId="27" xfId="0" applyFont="1" applyFill="1" applyBorder="1" applyAlignment="1">
      <alignment horizontal="center" vertical="center"/>
    </xf>
    <xf numFmtId="177" fontId="15" fillId="3" borderId="23" xfId="2" applyNumberFormat="1" applyFont="1" applyFill="1" applyBorder="1" applyAlignment="1">
      <alignment horizontal="center" vertical="center"/>
    </xf>
    <xf numFmtId="177" fontId="15" fillId="3" borderId="6" xfId="2" applyNumberFormat="1" applyFont="1" applyFill="1" applyBorder="1" applyAlignment="1">
      <alignment horizontal="center" vertical="center"/>
    </xf>
    <xf numFmtId="177" fontId="15" fillId="3" borderId="10" xfId="2" applyNumberFormat="1" applyFont="1" applyFill="1" applyBorder="1" applyAlignment="1">
      <alignment horizontal="center" vertical="center"/>
    </xf>
    <xf numFmtId="176" fontId="15" fillId="2" borderId="9" xfId="2" applyNumberFormat="1" applyFont="1" applyFill="1" applyBorder="1" applyAlignment="1">
      <alignment vertical="center"/>
    </xf>
    <xf numFmtId="176" fontId="15" fillId="2" borderId="1" xfId="2" applyNumberFormat="1" applyFont="1" applyFill="1" applyBorder="1" applyAlignment="1">
      <alignment vertical="center"/>
    </xf>
    <xf numFmtId="176" fontId="15" fillId="2" borderId="5" xfId="2" applyNumberFormat="1" applyFont="1" applyFill="1" applyBorder="1" applyAlignment="1">
      <alignment vertical="center"/>
    </xf>
    <xf numFmtId="0" fontId="15" fillId="0" borderId="15" xfId="0" applyFont="1" applyBorder="1" applyAlignment="1">
      <alignment vertical="center" wrapText="1"/>
    </xf>
    <xf numFmtId="176" fontId="15" fillId="2" borderId="12" xfId="2" applyNumberFormat="1" applyFont="1" applyFill="1" applyBorder="1" applyAlignment="1">
      <alignment vertical="center"/>
    </xf>
    <xf numFmtId="176" fontId="15" fillId="2" borderId="28" xfId="2" applyNumberFormat="1" applyFont="1" applyFill="1" applyBorder="1" applyAlignment="1">
      <alignment vertical="center"/>
    </xf>
    <xf numFmtId="176" fontId="15" fillId="2" borderId="29" xfId="2" applyNumberFormat="1" applyFont="1" applyFill="1" applyBorder="1" applyAlignment="1">
      <alignment vertical="center"/>
    </xf>
    <xf numFmtId="0" fontId="15" fillId="2" borderId="12" xfId="0" applyFont="1" applyFill="1" applyBorder="1" applyAlignment="1">
      <alignment horizontal="left" vertical="center" wrapText="1"/>
    </xf>
    <xf numFmtId="0" fontId="15" fillId="2" borderId="28" xfId="0" applyFont="1" applyFill="1" applyBorder="1" applyAlignment="1">
      <alignment horizontal="left" vertical="center" wrapText="1"/>
    </xf>
    <xf numFmtId="0" fontId="15" fillId="2" borderId="29" xfId="0" applyFont="1" applyFill="1" applyBorder="1" applyAlignment="1">
      <alignment horizontal="left" vertical="center" wrapText="1"/>
    </xf>
    <xf numFmtId="177" fontId="15" fillId="0" borderId="12" xfId="2" applyNumberFormat="1" applyFont="1" applyFill="1" applyBorder="1" applyAlignment="1">
      <alignment horizontal="center" vertical="center"/>
    </xf>
    <xf numFmtId="177" fontId="15" fillId="0" borderId="28" xfId="2" applyNumberFormat="1" applyFont="1" applyFill="1" applyBorder="1" applyAlignment="1">
      <alignment horizontal="center" vertical="center"/>
    </xf>
    <xf numFmtId="177" fontId="15" fillId="0" borderId="29" xfId="2" applyNumberFormat="1" applyFont="1" applyFill="1" applyBorder="1" applyAlignment="1">
      <alignment horizontal="center" vertical="center"/>
    </xf>
    <xf numFmtId="176" fontId="15" fillId="2" borderId="23" xfId="2" applyNumberFormat="1" applyFont="1" applyFill="1" applyBorder="1" applyAlignment="1">
      <alignment vertical="center" wrapText="1"/>
    </xf>
    <xf numFmtId="176" fontId="15" fillId="2" borderId="6" xfId="2" applyNumberFormat="1" applyFont="1" applyFill="1" applyBorder="1" applyAlignment="1">
      <alignment vertical="center" wrapText="1"/>
    </xf>
    <xf numFmtId="176" fontId="15" fillId="2" borderId="10" xfId="2" applyNumberFormat="1" applyFont="1" applyFill="1" applyBorder="1" applyAlignment="1">
      <alignment vertical="center" wrapText="1"/>
    </xf>
    <xf numFmtId="0" fontId="15" fillId="2" borderId="23"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10" xfId="0" applyFont="1" applyFill="1" applyBorder="1" applyAlignment="1">
      <alignment horizontal="center" vertical="center" wrapText="1"/>
    </xf>
    <xf numFmtId="176" fontId="15" fillId="2" borderId="23" xfId="2" applyNumberFormat="1" applyFont="1" applyFill="1" applyBorder="1" applyAlignment="1">
      <alignment horizontal="left" vertical="center" wrapText="1"/>
    </xf>
    <xf numFmtId="176" fontId="15" fillId="2" borderId="6" xfId="2" applyNumberFormat="1" applyFont="1" applyFill="1" applyBorder="1" applyAlignment="1">
      <alignment horizontal="left" vertical="center" wrapText="1"/>
    </xf>
    <xf numFmtId="176" fontId="15" fillId="2" borderId="10" xfId="2" applyNumberFormat="1" applyFont="1" applyFill="1" applyBorder="1" applyAlignment="1">
      <alignment horizontal="left" vertical="center" wrapText="1"/>
    </xf>
    <xf numFmtId="176" fontId="15" fillId="2" borderId="23" xfId="2" applyNumberFormat="1" applyFont="1" applyFill="1" applyBorder="1" applyAlignment="1">
      <alignment vertical="center"/>
    </xf>
    <xf numFmtId="176" fontId="15" fillId="2" borderId="6" xfId="2" applyNumberFormat="1" applyFont="1" applyFill="1" applyBorder="1" applyAlignment="1">
      <alignment vertical="center"/>
    </xf>
    <xf numFmtId="176" fontId="15" fillId="2" borderId="10" xfId="2" applyNumberFormat="1" applyFont="1" applyFill="1" applyBorder="1" applyAlignment="1">
      <alignment vertical="center"/>
    </xf>
    <xf numFmtId="176" fontId="15" fillId="2" borderId="35" xfId="2" applyNumberFormat="1" applyFont="1" applyFill="1" applyBorder="1" applyAlignment="1">
      <alignment vertical="center"/>
    </xf>
    <xf numFmtId="176" fontId="15" fillId="2" borderId="36" xfId="2" applyNumberFormat="1" applyFont="1" applyFill="1" applyBorder="1" applyAlignment="1">
      <alignment vertical="center"/>
    </xf>
    <xf numFmtId="176" fontId="15" fillId="2" borderId="37" xfId="2" applyNumberFormat="1" applyFont="1" applyFill="1" applyBorder="1" applyAlignment="1">
      <alignment vertical="center"/>
    </xf>
    <xf numFmtId="0" fontId="15" fillId="2" borderId="35" xfId="0" applyFont="1" applyFill="1" applyBorder="1" applyAlignment="1">
      <alignment horizontal="left" vertical="center" wrapText="1"/>
    </xf>
    <xf numFmtId="0" fontId="15" fillId="2" borderId="36" xfId="0" applyFont="1" applyFill="1" applyBorder="1" applyAlignment="1">
      <alignment horizontal="left" vertical="center" wrapText="1"/>
    </xf>
    <xf numFmtId="0" fontId="15" fillId="2" borderId="37" xfId="0" applyFont="1" applyFill="1" applyBorder="1" applyAlignment="1">
      <alignment horizontal="left" vertical="center" wrapText="1"/>
    </xf>
    <xf numFmtId="177" fontId="15" fillId="0" borderId="35" xfId="2" applyNumberFormat="1" applyFont="1" applyFill="1" applyBorder="1" applyAlignment="1">
      <alignment horizontal="center" vertical="center"/>
    </xf>
    <xf numFmtId="177" fontId="15" fillId="0" borderId="36" xfId="2" applyNumberFormat="1" applyFont="1" applyFill="1" applyBorder="1" applyAlignment="1">
      <alignment horizontal="center" vertical="center"/>
    </xf>
    <xf numFmtId="177" fontId="15" fillId="0" borderId="37" xfId="2" applyNumberFormat="1" applyFont="1" applyFill="1" applyBorder="1" applyAlignment="1">
      <alignment horizontal="center" vertical="center"/>
    </xf>
    <xf numFmtId="177" fontId="15" fillId="0" borderId="13" xfId="2" applyNumberFormat="1" applyFont="1" applyFill="1" applyBorder="1" applyAlignment="1">
      <alignment horizontal="center" vertical="center"/>
    </xf>
    <xf numFmtId="177" fontId="15" fillId="0" borderId="14" xfId="2" applyNumberFormat="1" applyFont="1" applyFill="1" applyBorder="1" applyAlignment="1">
      <alignment horizontal="center" vertical="center"/>
    </xf>
    <xf numFmtId="177" fontId="15" fillId="0" borderId="30" xfId="2" applyNumberFormat="1" applyFont="1" applyFill="1" applyBorder="1" applyAlignment="1">
      <alignment horizontal="center" vertical="center"/>
    </xf>
    <xf numFmtId="176" fontId="15" fillId="2" borderId="13" xfId="2" applyNumberFormat="1" applyFont="1" applyFill="1" applyBorder="1" applyAlignment="1">
      <alignment vertical="center"/>
    </xf>
    <xf numFmtId="176" fontId="15" fillId="2" borderId="14" xfId="2" applyNumberFormat="1" applyFont="1" applyFill="1" applyBorder="1" applyAlignment="1">
      <alignment vertical="center"/>
    </xf>
    <xf numFmtId="176" fontId="15" fillId="2" borderId="30" xfId="2" applyNumberFormat="1" applyFont="1" applyFill="1" applyBorder="1" applyAlignment="1">
      <alignment vertical="center"/>
    </xf>
    <xf numFmtId="0" fontId="15" fillId="2" borderId="13" xfId="0" applyFont="1" applyFill="1" applyBorder="1" applyAlignment="1">
      <alignment horizontal="left" vertical="center" wrapText="1"/>
    </xf>
    <xf numFmtId="0" fontId="15" fillId="2" borderId="14" xfId="0" applyFont="1" applyFill="1" applyBorder="1" applyAlignment="1">
      <alignment horizontal="left" vertical="center" wrapText="1"/>
    </xf>
    <xf numFmtId="0" fontId="15" fillId="2" borderId="30" xfId="0" applyFont="1" applyFill="1" applyBorder="1" applyAlignment="1">
      <alignment horizontal="left" vertical="center" wrapText="1"/>
    </xf>
    <xf numFmtId="0" fontId="13" fillId="2" borderId="0" xfId="0" applyFont="1" applyFill="1" applyAlignment="1">
      <alignment horizontal="center" vertical="center"/>
    </xf>
    <xf numFmtId="0" fontId="15" fillId="2" borderId="9" xfId="0" applyFont="1" applyFill="1" applyBorder="1" applyAlignment="1">
      <alignment horizontal="distributed" vertical="center" indent="6"/>
    </xf>
    <xf numFmtId="0" fontId="15" fillId="2" borderId="1" xfId="0" applyFont="1" applyFill="1" applyBorder="1" applyAlignment="1">
      <alignment horizontal="distributed" vertical="center" indent="6"/>
    </xf>
    <xf numFmtId="0" fontId="15" fillId="2" borderId="5" xfId="0" applyFont="1" applyFill="1" applyBorder="1" applyAlignment="1">
      <alignment horizontal="distributed" vertical="center" indent="6"/>
    </xf>
    <xf numFmtId="0" fontId="15" fillId="2" borderId="8" xfId="0" applyFont="1" applyFill="1" applyBorder="1" applyAlignment="1">
      <alignment horizontal="distributed" vertical="center" indent="6"/>
    </xf>
    <xf numFmtId="0" fontId="15" fillId="2" borderId="0" xfId="0" applyFont="1" applyFill="1" applyAlignment="1">
      <alignment horizontal="distributed" vertical="center" indent="6"/>
    </xf>
    <xf numFmtId="0" fontId="15" fillId="2" borderId="4" xfId="0" applyFont="1" applyFill="1" applyBorder="1" applyAlignment="1">
      <alignment horizontal="distributed" vertical="center" indent="6"/>
    </xf>
    <xf numFmtId="0" fontId="15" fillId="2" borderId="7" xfId="0" applyFont="1" applyFill="1" applyBorder="1" applyAlignment="1">
      <alignment horizontal="distributed" vertical="center" indent="6"/>
    </xf>
    <xf numFmtId="0" fontId="15" fillId="2" borderId="2" xfId="0" applyFont="1" applyFill="1" applyBorder="1" applyAlignment="1">
      <alignment horizontal="distributed" vertical="center" indent="6"/>
    </xf>
    <xf numFmtId="0" fontId="15" fillId="2" borderId="3" xfId="0" applyFont="1" applyFill="1" applyBorder="1" applyAlignment="1">
      <alignment horizontal="distributed" vertical="center" indent="6"/>
    </xf>
    <xf numFmtId="0" fontId="35" fillId="0" borderId="16" xfId="11" applyFont="1" applyBorder="1" applyAlignment="1">
      <alignment horizontal="center" vertical="center"/>
    </xf>
    <xf numFmtId="0" fontId="35" fillId="0" borderId="18" xfId="11" applyFont="1" applyBorder="1" applyAlignment="1">
      <alignment horizontal="center" vertical="center"/>
    </xf>
    <xf numFmtId="0" fontId="35" fillId="0" borderId="74" xfId="11" applyFont="1" applyBorder="1" applyAlignment="1">
      <alignment horizontal="center" vertical="center"/>
    </xf>
    <xf numFmtId="0" fontId="35" fillId="0" borderId="75" xfId="11" applyFont="1" applyBorder="1" applyAlignment="1">
      <alignment horizontal="center" vertical="center"/>
    </xf>
    <xf numFmtId="0" fontId="35" fillId="0" borderId="19" xfId="11" applyFont="1" applyBorder="1" applyAlignment="1">
      <alignment horizontal="center" vertical="center"/>
    </xf>
    <xf numFmtId="0" fontId="35" fillId="0" borderId="21" xfId="11" applyFont="1" applyBorder="1" applyAlignment="1">
      <alignment horizontal="center" vertical="center"/>
    </xf>
    <xf numFmtId="0" fontId="35" fillId="0" borderId="69" xfId="11" applyFont="1" applyBorder="1" applyAlignment="1">
      <alignment horizontal="center" vertical="center" shrinkToFit="1"/>
    </xf>
    <xf numFmtId="0" fontId="35" fillId="0" borderId="70" xfId="11" applyFont="1" applyBorder="1" applyAlignment="1">
      <alignment horizontal="center" vertical="center" shrinkToFit="1"/>
    </xf>
    <xf numFmtId="0" fontId="35" fillId="0" borderId="72" xfId="11" applyFont="1" applyBorder="1" applyAlignment="1">
      <alignment horizontal="center" vertical="center" shrinkToFit="1"/>
    </xf>
    <xf numFmtId="0" fontId="35" fillId="0" borderId="71" xfId="11" applyFont="1" applyBorder="1" applyAlignment="1">
      <alignment horizontal="center" vertical="center" shrinkToFit="1"/>
    </xf>
    <xf numFmtId="188" fontId="35" fillId="4" borderId="73" xfId="0" applyNumberFormat="1" applyFont="1" applyFill="1" applyBorder="1" applyAlignment="1">
      <alignment horizontal="center" vertical="center"/>
    </xf>
    <xf numFmtId="188" fontId="35" fillId="4" borderId="77" xfId="0" applyNumberFormat="1" applyFont="1" applyFill="1" applyBorder="1" applyAlignment="1">
      <alignment horizontal="center" vertical="center"/>
    </xf>
    <xf numFmtId="188" fontId="35" fillId="4" borderId="78" xfId="0" applyNumberFormat="1" applyFont="1" applyFill="1" applyBorder="1" applyAlignment="1">
      <alignment horizontal="center" vertical="center"/>
    </xf>
    <xf numFmtId="188" fontId="35" fillId="0" borderId="18" xfId="0" applyNumberFormat="1" applyFont="1" applyBorder="1" applyAlignment="1">
      <alignment horizontal="center" vertical="center"/>
    </xf>
    <xf numFmtId="188" fontId="35" fillId="0" borderId="75" xfId="0" applyNumberFormat="1" applyFont="1" applyBorder="1" applyAlignment="1">
      <alignment horizontal="center" vertical="center"/>
    </xf>
    <xf numFmtId="188" fontId="35" fillId="0" borderId="21" xfId="0" applyNumberFormat="1" applyFont="1" applyBorder="1" applyAlignment="1">
      <alignment horizontal="center" vertical="center"/>
    </xf>
    <xf numFmtId="0" fontId="35" fillId="0" borderId="76" xfId="11" applyFont="1" applyBorder="1" applyAlignment="1">
      <alignment horizontal="left" vertical="center" wrapText="1" shrinkToFit="1"/>
    </xf>
    <xf numFmtId="0" fontId="35" fillId="0" borderId="6" xfId="11" applyFont="1" applyBorder="1" applyAlignment="1">
      <alignment horizontal="left" vertical="center" wrapText="1" shrinkToFit="1"/>
    </xf>
    <xf numFmtId="0" fontId="35" fillId="0" borderId="23" xfId="11" applyFont="1" applyBorder="1" applyAlignment="1">
      <alignment horizontal="left" vertical="center" wrapText="1" shrinkToFit="1"/>
    </xf>
    <xf numFmtId="0" fontId="35" fillId="0" borderId="62" xfId="11" applyFont="1" applyBorder="1" applyAlignment="1">
      <alignment horizontal="left" vertical="center" wrapText="1" shrinkToFit="1"/>
    </xf>
    <xf numFmtId="0" fontId="36" fillId="0" borderId="76" xfId="11" applyFont="1" applyBorder="1" applyAlignment="1">
      <alignment horizontal="center" vertical="center" wrapText="1"/>
    </xf>
    <xf numFmtId="0" fontId="36" fillId="0" borderId="10" xfId="11" applyFont="1" applyBorder="1" applyAlignment="1">
      <alignment horizontal="center" vertical="center" wrapText="1"/>
    </xf>
    <xf numFmtId="0" fontId="36" fillId="0" borderId="23" xfId="11" applyFont="1" applyBorder="1" applyAlignment="1">
      <alignment horizontal="center" vertical="center" wrapText="1"/>
    </xf>
    <xf numFmtId="0" fontId="36" fillId="0" borderId="6" xfId="11" applyFont="1" applyBorder="1" applyAlignment="1">
      <alignment horizontal="center" vertical="center"/>
    </xf>
    <xf numFmtId="0" fontId="36" fillId="0" borderId="62" xfId="11" applyFont="1" applyBorder="1" applyAlignment="1">
      <alignment horizontal="center" vertical="center"/>
    </xf>
    <xf numFmtId="0" fontId="20" fillId="2" borderId="15" xfId="9" applyFont="1" applyFill="1" applyBorder="1" applyAlignment="1">
      <alignment horizontal="center" vertical="center"/>
    </xf>
    <xf numFmtId="0" fontId="20" fillId="2" borderId="15" xfId="9" applyFont="1" applyFill="1" applyBorder="1" applyAlignment="1">
      <alignment horizontal="left" vertical="center"/>
    </xf>
    <xf numFmtId="0" fontId="20" fillId="2" borderId="23" xfId="9" applyFont="1" applyFill="1" applyBorder="1" applyAlignment="1">
      <alignment horizontal="center" vertical="center"/>
    </xf>
    <xf numFmtId="0" fontId="20" fillId="2" borderId="10" xfId="9" applyFont="1" applyFill="1" applyBorder="1" applyAlignment="1">
      <alignment horizontal="center" vertical="center"/>
    </xf>
    <xf numFmtId="0" fontId="20" fillId="2" borderId="11" xfId="9" applyFont="1" applyFill="1" applyBorder="1" applyAlignment="1">
      <alignment horizontal="center" vertical="center"/>
    </xf>
    <xf numFmtId="0" fontId="20" fillId="2" borderId="7" xfId="9" applyFont="1" applyFill="1" applyBorder="1" applyAlignment="1">
      <alignment horizontal="center" vertical="center"/>
    </xf>
    <xf numFmtId="0" fontId="20" fillId="2" borderId="3" xfId="9" applyFont="1" applyFill="1" applyBorder="1" applyAlignment="1">
      <alignment horizontal="center" vertical="center"/>
    </xf>
    <xf numFmtId="0" fontId="20" fillId="2" borderId="27" xfId="9" applyFont="1" applyFill="1" applyBorder="1" applyAlignment="1">
      <alignment horizontal="center" vertical="center"/>
    </xf>
    <xf numFmtId="0" fontId="20" fillId="2" borderId="8" xfId="9" applyFont="1" applyFill="1" applyBorder="1" applyAlignment="1">
      <alignment horizontal="center" vertical="center"/>
    </xf>
    <xf numFmtId="0" fontId="20" fillId="2" borderId="4" xfId="9" applyFont="1" applyFill="1" applyBorder="1" applyAlignment="1">
      <alignment horizontal="center" vertical="center"/>
    </xf>
    <xf numFmtId="0" fontId="20" fillId="2" borderId="9" xfId="9" applyFont="1" applyFill="1" applyBorder="1" applyAlignment="1">
      <alignment horizontal="center" vertical="center"/>
    </xf>
    <xf numFmtId="0" fontId="20" fillId="2" borderId="1" xfId="9" applyFont="1" applyFill="1" applyBorder="1" applyAlignment="1">
      <alignment horizontal="center" vertical="center"/>
    </xf>
    <xf numFmtId="0" fontId="20" fillId="2" borderId="5" xfId="9" applyFont="1" applyFill="1" applyBorder="1" applyAlignment="1">
      <alignment horizontal="center" vertical="center"/>
    </xf>
    <xf numFmtId="0" fontId="20" fillId="2" borderId="6" xfId="9" applyFont="1" applyFill="1" applyBorder="1" applyAlignment="1">
      <alignment horizontal="center" vertical="center"/>
    </xf>
    <xf numFmtId="0" fontId="20" fillId="2" borderId="0" xfId="9" applyFont="1" applyFill="1" applyAlignment="1">
      <alignment horizontal="left" vertical="center" wrapText="1"/>
    </xf>
    <xf numFmtId="0" fontId="20" fillId="2" borderId="15" xfId="9" applyFont="1" applyFill="1" applyBorder="1" applyAlignment="1">
      <alignment horizontal="center" vertical="center" wrapText="1"/>
    </xf>
    <xf numFmtId="0" fontId="20" fillId="2" borderId="15" xfId="9" applyFont="1" applyFill="1" applyBorder="1" applyAlignment="1">
      <alignment horizontal="left" vertical="center" wrapText="1"/>
    </xf>
    <xf numFmtId="0" fontId="40" fillId="2" borderId="15" xfId="9" applyFont="1" applyFill="1" applyBorder="1" applyAlignment="1">
      <alignment horizontal="left" vertical="center" wrapText="1"/>
    </xf>
    <xf numFmtId="0" fontId="20" fillId="2" borderId="15" xfId="9" applyFont="1" applyFill="1" applyBorder="1" applyAlignment="1">
      <alignment horizontal="center" vertical="top"/>
    </xf>
    <xf numFmtId="0" fontId="20" fillId="2" borderId="15" xfId="9" applyFont="1" applyFill="1" applyBorder="1" applyAlignment="1">
      <alignment horizontal="center" vertical="top" wrapText="1"/>
    </xf>
    <xf numFmtId="0" fontId="20" fillId="2" borderId="9" xfId="9" applyFont="1" applyFill="1" applyBorder="1" applyAlignment="1">
      <alignment horizontal="center" vertical="center" wrapText="1"/>
    </xf>
    <xf numFmtId="0" fontId="20" fillId="2" borderId="5" xfId="9" applyFont="1" applyFill="1" applyBorder="1" applyAlignment="1">
      <alignment horizontal="center" vertical="center" wrapText="1"/>
    </xf>
    <xf numFmtId="0" fontId="20" fillId="2" borderId="1" xfId="9" applyFont="1" applyFill="1" applyBorder="1" applyAlignment="1">
      <alignment horizontal="center" vertical="center" wrapText="1"/>
    </xf>
    <xf numFmtId="0" fontId="20" fillId="2" borderId="7" xfId="9" applyFont="1" applyFill="1" applyBorder="1" applyAlignment="1">
      <alignment horizontal="center" vertical="top" wrapText="1"/>
    </xf>
    <xf numFmtId="0" fontId="20" fillId="2" borderId="3" xfId="9" applyFont="1" applyFill="1" applyBorder="1" applyAlignment="1">
      <alignment horizontal="center" vertical="top" wrapText="1"/>
    </xf>
    <xf numFmtId="0" fontId="20" fillId="2" borderId="2" xfId="9" applyFont="1" applyFill="1" applyBorder="1" applyAlignment="1">
      <alignment horizontal="center" vertical="top" wrapText="1"/>
    </xf>
    <xf numFmtId="0" fontId="43" fillId="2" borderId="0" xfId="9" applyFont="1" applyFill="1" applyAlignment="1">
      <alignment horizontal="center" vertical="center"/>
    </xf>
    <xf numFmtId="0" fontId="21" fillId="2" borderId="9" xfId="0" applyFont="1" applyFill="1" applyBorder="1" applyAlignment="1">
      <alignment vertical="center"/>
    </xf>
    <xf numFmtId="0" fontId="21" fillId="2" borderId="1" xfId="0" applyFont="1" applyFill="1" applyBorder="1" applyAlignment="1">
      <alignment vertical="center"/>
    </xf>
    <xf numFmtId="0" fontId="21" fillId="2" borderId="5" xfId="0" applyFont="1" applyFill="1" applyBorder="1" applyAlignment="1">
      <alignment vertical="center"/>
    </xf>
    <xf numFmtId="0" fontId="21" fillId="2" borderId="8" xfId="0" applyFont="1" applyFill="1" applyBorder="1" applyAlignment="1">
      <alignment vertical="center"/>
    </xf>
    <xf numFmtId="0" fontId="21" fillId="2" borderId="0" xfId="0" applyFont="1" applyFill="1" applyAlignment="1">
      <alignment vertical="center"/>
    </xf>
    <xf numFmtId="0" fontId="21" fillId="2" borderId="4" xfId="0" applyFont="1" applyFill="1" applyBorder="1" applyAlignment="1">
      <alignment vertical="center"/>
    </xf>
    <xf numFmtId="0" fontId="21" fillId="2" borderId="7" xfId="0" applyFont="1" applyFill="1" applyBorder="1" applyAlignment="1">
      <alignment vertical="center"/>
    </xf>
    <xf numFmtId="0" fontId="21" fillId="2" borderId="2" xfId="0" applyFont="1" applyFill="1" applyBorder="1" applyAlignment="1">
      <alignment vertical="center"/>
    </xf>
    <xf numFmtId="0" fontId="21" fillId="2" borderId="3" xfId="0" applyFont="1" applyFill="1" applyBorder="1" applyAlignment="1">
      <alignment vertical="center"/>
    </xf>
    <xf numFmtId="0" fontId="27" fillId="2" borderId="2" xfId="0" applyFont="1" applyFill="1" applyBorder="1" applyAlignment="1">
      <alignment vertical="center"/>
    </xf>
    <xf numFmtId="0" fontId="12" fillId="2" borderId="10" xfId="0" applyFont="1" applyFill="1" applyBorder="1" applyAlignment="1">
      <alignment vertical="center"/>
    </xf>
    <xf numFmtId="0" fontId="12" fillId="2" borderId="15" xfId="0" applyFont="1" applyFill="1" applyBorder="1" applyAlignment="1">
      <alignment vertical="center"/>
    </xf>
    <xf numFmtId="0" fontId="12" fillId="2" borderId="23" xfId="0" applyFont="1" applyFill="1" applyBorder="1" applyAlignment="1">
      <alignment vertical="center"/>
    </xf>
    <xf numFmtId="0" fontId="12" fillId="2" borderId="6" xfId="0" applyFont="1" applyFill="1" applyBorder="1" applyAlignment="1">
      <alignment vertical="center"/>
    </xf>
    <xf numFmtId="0" fontId="15" fillId="2" borderId="22" xfId="0" applyFont="1" applyFill="1" applyBorder="1" applyAlignment="1">
      <alignment vertical="center"/>
    </xf>
    <xf numFmtId="0" fontId="15" fillId="2" borderId="27" xfId="0" applyFont="1" applyFill="1" applyBorder="1" applyAlignment="1">
      <alignment vertical="center"/>
    </xf>
    <xf numFmtId="0" fontId="15" fillId="2" borderId="11" xfId="0" applyFont="1" applyFill="1" applyBorder="1" applyAlignment="1">
      <alignment vertical="center"/>
    </xf>
    <xf numFmtId="0" fontId="15" fillId="2" borderId="9" xfId="0" applyFont="1" applyFill="1" applyBorder="1" applyAlignment="1">
      <alignment vertical="center"/>
    </xf>
    <xf numFmtId="0" fontId="15" fillId="2" borderId="1" xfId="0" applyFont="1" applyFill="1" applyBorder="1" applyAlignment="1">
      <alignment vertical="center"/>
    </xf>
    <xf numFmtId="0" fontId="15" fillId="2" borderId="5" xfId="0" applyFont="1" applyFill="1" applyBorder="1" applyAlignment="1">
      <alignment vertical="center"/>
    </xf>
    <xf numFmtId="0" fontId="12" fillId="2" borderId="22" xfId="0" applyFont="1" applyFill="1" applyBorder="1" applyAlignment="1">
      <alignment vertical="center"/>
    </xf>
    <xf numFmtId="0" fontId="12" fillId="2" borderId="27" xfId="0" applyFont="1" applyFill="1" applyBorder="1" applyAlignment="1">
      <alignment vertical="center"/>
    </xf>
    <xf numFmtId="0" fontId="12" fillId="2" borderId="11" xfId="0" applyFont="1" applyFill="1" applyBorder="1" applyAlignment="1">
      <alignment vertical="center"/>
    </xf>
  </cellXfs>
  <cellStyles count="26">
    <cellStyle name="パーセント" xfId="1" builtinId="5"/>
    <cellStyle name="パーセント 2" xfId="6" xr:uid="{00000000-0005-0000-0000-000001000000}"/>
    <cellStyle name="桁区切り" xfId="2" builtinId="6"/>
    <cellStyle name="桁区切り 2" xfId="4" xr:uid="{00000000-0005-0000-0000-000004000000}"/>
    <cellStyle name="桁区切り 2 2" xfId="15" xr:uid="{00000000-0005-0000-0000-000005000000}"/>
    <cellStyle name="桁区切り 3" xfId="13" xr:uid="{00000000-0005-0000-0000-000006000000}"/>
    <cellStyle name="桁区切り 3 2" xfId="19" xr:uid="{90C34747-0F21-4927-9D47-708EF3CE9AD7}"/>
    <cellStyle name="桁区切り 3 4 2 3" xfId="21" xr:uid="{2BCB05EA-D8F5-4D2F-9632-23EC96AAA7A8}"/>
    <cellStyle name="桁区切り 4" xfId="17" xr:uid="{D6E9626B-75C1-47B1-BF87-A298624E5B1C}"/>
    <cellStyle name="通貨 2" xfId="7" xr:uid="{00000000-0005-0000-0000-000007000000}"/>
    <cellStyle name="通貨 2 2" xfId="10" xr:uid="{00000000-0005-0000-0000-000008000000}"/>
    <cellStyle name="標準" xfId="0" builtinId="0"/>
    <cellStyle name="標準 2" xfId="3" xr:uid="{00000000-0005-0000-0000-00000A000000}"/>
    <cellStyle name="標準 2 2" xfId="14" xr:uid="{00000000-0005-0000-0000-00000B000000}"/>
    <cellStyle name="標準 2 2 2" xfId="11" xr:uid="{00000000-0005-0000-0000-00000C000000}"/>
    <cellStyle name="標準 3" xfId="5" xr:uid="{00000000-0005-0000-0000-00000D000000}"/>
    <cellStyle name="標準 3 2" xfId="9" xr:uid="{00000000-0005-0000-0000-00000E000000}"/>
    <cellStyle name="標準 3 2 2" xfId="18" xr:uid="{ABDCEB5D-8F50-47F0-B87C-51D11149562F}"/>
    <cellStyle name="標準 3 2 2 2" xfId="23" xr:uid="{B282C0B7-DB15-4547-9343-386758F2FFCC}"/>
    <cellStyle name="標準 3 2 3" xfId="22" xr:uid="{8B983250-F141-4601-AF4D-39ECB7A23F24}"/>
    <cellStyle name="標準 3 2 4 2 3" xfId="20" xr:uid="{F7476AE3-C9DD-4A9E-8F79-329605389791}"/>
    <cellStyle name="標準 3 2 4 2 3 2" xfId="25" xr:uid="{5BB717A9-0BDD-474C-B782-993497365FB0}"/>
    <cellStyle name="標準 4" xfId="12" xr:uid="{00000000-0005-0000-0000-00000F000000}"/>
    <cellStyle name="標準 5" xfId="16" xr:uid="{0C0270DD-D919-4CCF-98C9-EFF2743AF2C6}"/>
    <cellStyle name="標準 6" xfId="24" xr:uid="{B1C20CAF-151B-4BB3-BC48-F198D17ECD20}"/>
    <cellStyle name="未定義" xfId="8" xr:uid="{00000000-0005-0000-0000-000010000000}"/>
  </cellStyles>
  <dxfs count="0"/>
  <tableStyles count="0" defaultTableStyle="TableStyleMedium9" defaultPivotStyle="PivotStyleLight16"/>
  <colors>
    <mruColors>
      <color rgb="FFFFFF99"/>
      <color rgb="FF0000FF"/>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20</xdr:col>
      <xdr:colOff>66675</xdr:colOff>
      <xdr:row>1</xdr:row>
      <xdr:rowOff>0</xdr:rowOff>
    </xdr:from>
    <xdr:to>
      <xdr:col>20</xdr:col>
      <xdr:colOff>142875</xdr:colOff>
      <xdr:row>1</xdr:row>
      <xdr:rowOff>187138</xdr:rowOff>
    </xdr:to>
    <xdr:sp macro="" textlink="">
      <xdr:nvSpPr>
        <xdr:cNvPr id="2" name="Text Box 5">
          <a:extLst>
            <a:ext uri="{FF2B5EF4-FFF2-40B4-BE49-F238E27FC236}">
              <a16:creationId xmlns:a16="http://schemas.microsoft.com/office/drawing/2014/main" id="{2DFF68B0-AF67-4AC6-9002-5B94FF77A914}"/>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twoCellAnchor editAs="oneCell">
    <xdr:from>
      <xdr:col>19</xdr:col>
      <xdr:colOff>133350</xdr:colOff>
      <xdr:row>47</xdr:row>
      <xdr:rowOff>0</xdr:rowOff>
    </xdr:from>
    <xdr:to>
      <xdr:col>20</xdr:col>
      <xdr:colOff>0</xdr:colOff>
      <xdr:row>48</xdr:row>
      <xdr:rowOff>43144</xdr:rowOff>
    </xdr:to>
    <xdr:sp macro="" textlink="">
      <xdr:nvSpPr>
        <xdr:cNvPr id="3" name="Text Box 5">
          <a:extLst>
            <a:ext uri="{FF2B5EF4-FFF2-40B4-BE49-F238E27FC236}">
              <a16:creationId xmlns:a16="http://schemas.microsoft.com/office/drawing/2014/main" id="{D18A261D-ED8C-49EA-8B35-44EA38CF62A1}"/>
            </a:ext>
          </a:extLst>
        </xdr:cNvPr>
        <xdr:cNvSpPr txBox="1">
          <a:spLocks noChangeArrowheads="1"/>
        </xdr:cNvSpPr>
      </xdr:nvSpPr>
      <xdr:spPr bwMode="auto">
        <a:xfrm>
          <a:off x="4314825" y="26355675"/>
          <a:ext cx="76200" cy="205069"/>
        </a:xfrm>
        <a:prstGeom prst="rect">
          <a:avLst/>
        </a:prstGeom>
        <a:noFill/>
        <a:ln w="9525">
          <a:noFill/>
          <a:miter lim="800000"/>
          <a:headEnd/>
          <a:tailEnd/>
        </a:ln>
      </xdr:spPr>
    </xdr:sp>
    <xdr:clientData/>
  </xdr:twoCellAnchor>
  <xdr:twoCellAnchor editAs="oneCell">
    <xdr:from>
      <xdr:col>20</xdr:col>
      <xdr:colOff>66675</xdr:colOff>
      <xdr:row>47</xdr:row>
      <xdr:rowOff>0</xdr:rowOff>
    </xdr:from>
    <xdr:to>
      <xdr:col>20</xdr:col>
      <xdr:colOff>142875</xdr:colOff>
      <xdr:row>48</xdr:row>
      <xdr:rowOff>43144</xdr:rowOff>
    </xdr:to>
    <xdr:sp macro="" textlink="">
      <xdr:nvSpPr>
        <xdr:cNvPr id="4" name="Text Box 5">
          <a:extLst>
            <a:ext uri="{FF2B5EF4-FFF2-40B4-BE49-F238E27FC236}">
              <a16:creationId xmlns:a16="http://schemas.microsoft.com/office/drawing/2014/main" id="{DAD3BFBE-270B-4C55-8785-DA5A79B58B74}"/>
            </a:ext>
          </a:extLst>
        </xdr:cNvPr>
        <xdr:cNvSpPr txBox="1">
          <a:spLocks noChangeArrowheads="1"/>
        </xdr:cNvSpPr>
      </xdr:nvSpPr>
      <xdr:spPr bwMode="auto">
        <a:xfrm>
          <a:off x="4476750" y="25098375"/>
          <a:ext cx="76200" cy="205069"/>
        </a:xfrm>
        <a:prstGeom prst="rect">
          <a:avLst/>
        </a:prstGeom>
        <a:noFill/>
        <a:ln w="9525">
          <a:noFill/>
          <a:miter lim="800000"/>
          <a:headEnd/>
          <a:tailEnd/>
        </a:ln>
      </xdr:spPr>
    </xdr:sp>
    <xdr:clientData/>
  </xdr:twoCellAnchor>
  <xdr:twoCellAnchor editAs="oneCell">
    <xdr:from>
      <xdr:col>21</xdr:col>
      <xdr:colOff>66675</xdr:colOff>
      <xdr:row>47</xdr:row>
      <xdr:rowOff>0</xdr:rowOff>
    </xdr:from>
    <xdr:to>
      <xdr:col>21</xdr:col>
      <xdr:colOff>142875</xdr:colOff>
      <xdr:row>48</xdr:row>
      <xdr:rowOff>48010</xdr:rowOff>
    </xdr:to>
    <xdr:sp macro="" textlink="">
      <xdr:nvSpPr>
        <xdr:cNvPr id="5" name="Text Box 5">
          <a:extLst>
            <a:ext uri="{FF2B5EF4-FFF2-40B4-BE49-F238E27FC236}">
              <a16:creationId xmlns:a16="http://schemas.microsoft.com/office/drawing/2014/main" id="{DF1ADB09-DA17-4C0F-A499-2AE6EE2FF1D7}"/>
            </a:ext>
          </a:extLst>
        </xdr:cNvPr>
        <xdr:cNvSpPr txBox="1">
          <a:spLocks noChangeArrowheads="1"/>
        </xdr:cNvSpPr>
      </xdr:nvSpPr>
      <xdr:spPr bwMode="auto">
        <a:xfrm>
          <a:off x="4705350" y="22707600"/>
          <a:ext cx="76200" cy="209935"/>
        </a:xfrm>
        <a:prstGeom prst="rect">
          <a:avLst/>
        </a:prstGeom>
        <a:noFill/>
        <a:ln w="9525">
          <a:noFill/>
          <a:miter lim="800000"/>
          <a:headEnd/>
          <a:tailEnd/>
        </a:ln>
      </xdr:spPr>
    </xdr:sp>
    <xdr:clientData/>
  </xdr:twoCellAnchor>
  <xdr:oneCellAnchor>
    <xdr:from>
      <xdr:col>38</xdr:col>
      <xdr:colOff>0</xdr:colOff>
      <xdr:row>1</xdr:row>
      <xdr:rowOff>0</xdr:rowOff>
    </xdr:from>
    <xdr:ext cx="76200" cy="187138"/>
    <xdr:sp macro="" textlink="">
      <xdr:nvSpPr>
        <xdr:cNvPr id="6" name="Text Box 5">
          <a:extLst>
            <a:ext uri="{FF2B5EF4-FFF2-40B4-BE49-F238E27FC236}">
              <a16:creationId xmlns:a16="http://schemas.microsoft.com/office/drawing/2014/main" id="{506DA098-D390-4F01-A22A-7A5B89449FDD}"/>
            </a:ext>
          </a:extLst>
        </xdr:cNvPr>
        <xdr:cNvSpPr txBox="1">
          <a:spLocks noChangeArrowheads="1"/>
        </xdr:cNvSpPr>
      </xdr:nvSpPr>
      <xdr:spPr bwMode="auto">
        <a:xfrm>
          <a:off x="11391900" y="0"/>
          <a:ext cx="76200" cy="187138"/>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7" name="Text Box 5">
          <a:extLst>
            <a:ext uri="{FF2B5EF4-FFF2-40B4-BE49-F238E27FC236}">
              <a16:creationId xmlns:a16="http://schemas.microsoft.com/office/drawing/2014/main" id="{E10C25C5-3810-4D31-B868-7D554B21D962}"/>
            </a:ext>
          </a:extLst>
        </xdr:cNvPr>
        <xdr:cNvSpPr txBox="1">
          <a:spLocks noChangeArrowheads="1"/>
        </xdr:cNvSpPr>
      </xdr:nvSpPr>
      <xdr:spPr bwMode="auto">
        <a:xfrm>
          <a:off x="11391900" y="250983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8" name="Text Box 5">
          <a:extLst>
            <a:ext uri="{FF2B5EF4-FFF2-40B4-BE49-F238E27FC236}">
              <a16:creationId xmlns:a16="http://schemas.microsoft.com/office/drawing/2014/main" id="{6335CE5A-5C80-44F6-B2F6-B185763D068D}"/>
            </a:ext>
          </a:extLst>
        </xdr:cNvPr>
        <xdr:cNvSpPr txBox="1">
          <a:spLocks noChangeArrowheads="1"/>
        </xdr:cNvSpPr>
      </xdr:nvSpPr>
      <xdr:spPr bwMode="auto">
        <a:xfrm>
          <a:off x="11391900" y="250983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14417"/>
    <xdr:sp macro="" textlink="">
      <xdr:nvSpPr>
        <xdr:cNvPr id="9" name="Text Box 5">
          <a:extLst>
            <a:ext uri="{FF2B5EF4-FFF2-40B4-BE49-F238E27FC236}">
              <a16:creationId xmlns:a16="http://schemas.microsoft.com/office/drawing/2014/main" id="{6493BB6D-1352-4BE3-B7A9-E7FB4062DFEB}"/>
            </a:ext>
          </a:extLst>
        </xdr:cNvPr>
        <xdr:cNvSpPr txBox="1">
          <a:spLocks noChangeArrowheads="1"/>
        </xdr:cNvSpPr>
      </xdr:nvSpPr>
      <xdr:spPr bwMode="auto">
        <a:xfrm>
          <a:off x="11391900" y="22707600"/>
          <a:ext cx="76200" cy="214417"/>
        </a:xfrm>
        <a:prstGeom prst="rect">
          <a:avLst/>
        </a:prstGeom>
        <a:noFill/>
        <a:ln w="9525">
          <a:noFill/>
          <a:miter lim="800000"/>
          <a:headEnd/>
          <a:tailEnd/>
        </a:ln>
      </xdr:spPr>
    </xdr:sp>
    <xdr:clientData/>
  </xdr:oneCellAnchor>
  <xdr:oneCellAnchor>
    <xdr:from>
      <xdr:col>38</xdr:col>
      <xdr:colOff>0</xdr:colOff>
      <xdr:row>47</xdr:row>
      <xdr:rowOff>0</xdr:rowOff>
    </xdr:from>
    <xdr:ext cx="76200" cy="303045"/>
    <xdr:sp macro="" textlink="">
      <xdr:nvSpPr>
        <xdr:cNvPr id="10" name="Text Box 5">
          <a:extLst>
            <a:ext uri="{FF2B5EF4-FFF2-40B4-BE49-F238E27FC236}">
              <a16:creationId xmlns:a16="http://schemas.microsoft.com/office/drawing/2014/main" id="{8B2C6472-FE3E-42A2-8583-D310314278DB}"/>
            </a:ext>
          </a:extLst>
        </xdr:cNvPr>
        <xdr:cNvSpPr txBox="1">
          <a:spLocks noChangeArrowheads="1"/>
        </xdr:cNvSpPr>
      </xdr:nvSpPr>
      <xdr:spPr bwMode="auto">
        <a:xfrm>
          <a:off x="11391900" y="25250775"/>
          <a:ext cx="76200" cy="303045"/>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11" name="Text Box 5">
          <a:extLst>
            <a:ext uri="{FF2B5EF4-FFF2-40B4-BE49-F238E27FC236}">
              <a16:creationId xmlns:a16="http://schemas.microsoft.com/office/drawing/2014/main" id="{046A5564-0B47-4076-B973-08FC1AC7FE35}"/>
            </a:ext>
          </a:extLst>
        </xdr:cNvPr>
        <xdr:cNvSpPr txBox="1">
          <a:spLocks noChangeArrowheads="1"/>
        </xdr:cNvSpPr>
      </xdr:nvSpPr>
      <xdr:spPr bwMode="auto">
        <a:xfrm>
          <a:off x="11391900" y="252507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12" name="Text Box 5">
          <a:extLst>
            <a:ext uri="{FF2B5EF4-FFF2-40B4-BE49-F238E27FC236}">
              <a16:creationId xmlns:a16="http://schemas.microsoft.com/office/drawing/2014/main" id="{42CECE0E-04CF-4F08-84B7-6D7B04EA2D4D}"/>
            </a:ext>
          </a:extLst>
        </xdr:cNvPr>
        <xdr:cNvSpPr txBox="1">
          <a:spLocks noChangeArrowheads="1"/>
        </xdr:cNvSpPr>
      </xdr:nvSpPr>
      <xdr:spPr bwMode="auto">
        <a:xfrm>
          <a:off x="11391900" y="252507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13398"/>
    <xdr:sp macro="" textlink="">
      <xdr:nvSpPr>
        <xdr:cNvPr id="13" name="Text Box 5">
          <a:extLst>
            <a:ext uri="{FF2B5EF4-FFF2-40B4-BE49-F238E27FC236}">
              <a16:creationId xmlns:a16="http://schemas.microsoft.com/office/drawing/2014/main" id="{47497F37-121F-44D2-BC1D-AF3176073938}"/>
            </a:ext>
          </a:extLst>
        </xdr:cNvPr>
        <xdr:cNvSpPr txBox="1">
          <a:spLocks noChangeArrowheads="1"/>
        </xdr:cNvSpPr>
      </xdr:nvSpPr>
      <xdr:spPr bwMode="auto">
        <a:xfrm>
          <a:off x="11391900" y="25250775"/>
          <a:ext cx="76200" cy="213398"/>
        </a:xfrm>
        <a:prstGeom prst="rect">
          <a:avLst/>
        </a:prstGeom>
        <a:noFill/>
        <a:ln w="9525">
          <a:noFill/>
          <a:miter lim="800000"/>
          <a:headEnd/>
          <a:tailEnd/>
        </a:ln>
      </xdr:spPr>
    </xdr:sp>
    <xdr:clientData/>
  </xdr:oneCellAnchor>
  <xdr:oneCellAnchor>
    <xdr:from>
      <xdr:col>35</xdr:col>
      <xdr:colOff>66675</xdr:colOff>
      <xdr:row>47</xdr:row>
      <xdr:rowOff>0</xdr:rowOff>
    </xdr:from>
    <xdr:ext cx="76200" cy="209935"/>
    <xdr:sp macro="" textlink="">
      <xdr:nvSpPr>
        <xdr:cNvPr id="14" name="Text Box 5">
          <a:extLst>
            <a:ext uri="{FF2B5EF4-FFF2-40B4-BE49-F238E27FC236}">
              <a16:creationId xmlns:a16="http://schemas.microsoft.com/office/drawing/2014/main" id="{77EDC9B1-6C0A-4AD7-8C71-F43A750A2CF0}"/>
            </a:ext>
          </a:extLst>
        </xdr:cNvPr>
        <xdr:cNvSpPr txBox="1">
          <a:spLocks noChangeArrowheads="1"/>
        </xdr:cNvSpPr>
      </xdr:nvSpPr>
      <xdr:spPr bwMode="auto">
        <a:xfrm>
          <a:off x="7905750" y="22707600"/>
          <a:ext cx="76200" cy="209935"/>
        </a:xfrm>
        <a:prstGeom prst="rect">
          <a:avLst/>
        </a:prstGeom>
        <a:noFill/>
        <a:ln w="9525">
          <a:noFill/>
          <a:miter lim="800000"/>
          <a:headEnd/>
          <a:tailEnd/>
        </a:ln>
      </xdr:spPr>
    </xdr:sp>
    <xdr:clientData/>
  </xdr:oneCellAnchor>
  <xdr:oneCellAnchor>
    <xdr:from>
      <xdr:col>38</xdr:col>
      <xdr:colOff>0</xdr:colOff>
      <xdr:row>47</xdr:row>
      <xdr:rowOff>0</xdr:rowOff>
    </xdr:from>
    <xdr:ext cx="76200" cy="209935"/>
    <xdr:sp macro="" textlink="">
      <xdr:nvSpPr>
        <xdr:cNvPr id="15" name="Text Box 5">
          <a:extLst>
            <a:ext uri="{FF2B5EF4-FFF2-40B4-BE49-F238E27FC236}">
              <a16:creationId xmlns:a16="http://schemas.microsoft.com/office/drawing/2014/main" id="{5A0D5B43-AF7D-46C0-8629-CCA733F2BE99}"/>
            </a:ext>
          </a:extLst>
        </xdr:cNvPr>
        <xdr:cNvSpPr txBox="1">
          <a:spLocks noChangeArrowheads="1"/>
        </xdr:cNvSpPr>
      </xdr:nvSpPr>
      <xdr:spPr bwMode="auto">
        <a:xfrm>
          <a:off x="10763250" y="22707600"/>
          <a:ext cx="76200" cy="209935"/>
        </a:xfrm>
        <a:prstGeom prst="rect">
          <a:avLst/>
        </a:prstGeom>
        <a:noFill/>
        <a:ln w="9525">
          <a:noFill/>
          <a:miter lim="800000"/>
          <a:headEnd/>
          <a:tailEnd/>
        </a:ln>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20</xdr:col>
      <xdr:colOff>0</xdr:colOff>
      <xdr:row>0</xdr:row>
      <xdr:rowOff>0</xdr:rowOff>
    </xdr:from>
    <xdr:to>
      <xdr:col>20</xdr:col>
      <xdr:colOff>76200</xdr:colOff>
      <xdr:row>0</xdr:row>
      <xdr:rowOff>187138</xdr:rowOff>
    </xdr:to>
    <xdr:sp macro="" textlink="">
      <xdr:nvSpPr>
        <xdr:cNvPr id="2" name="Text Box 5">
          <a:extLst>
            <a:ext uri="{FF2B5EF4-FFF2-40B4-BE49-F238E27FC236}">
              <a16:creationId xmlns:a16="http://schemas.microsoft.com/office/drawing/2014/main" id="{F70A6311-E422-4DC5-9EEF-BAB5893B722B}"/>
            </a:ext>
          </a:extLst>
        </xdr:cNvPr>
        <xdr:cNvSpPr txBox="1">
          <a:spLocks noChangeArrowheads="1"/>
        </xdr:cNvSpPr>
      </xdr:nvSpPr>
      <xdr:spPr bwMode="auto">
        <a:xfrm>
          <a:off x="10506075" y="0"/>
          <a:ext cx="76200" cy="187138"/>
        </a:xfrm>
        <a:prstGeom prst="rect">
          <a:avLst/>
        </a:prstGeom>
        <a:noFill/>
        <a:ln w="9525">
          <a:noFill/>
          <a:miter lim="800000"/>
          <a:headEnd/>
          <a:tailEnd/>
        </a:ln>
      </xdr:spPr>
    </xdr:sp>
    <xdr:clientData/>
  </xdr:twoCellAnchor>
  <xdr:oneCellAnchor>
    <xdr:from>
      <xdr:col>37</xdr:col>
      <xdr:colOff>0</xdr:colOff>
      <xdr:row>0</xdr:row>
      <xdr:rowOff>0</xdr:rowOff>
    </xdr:from>
    <xdr:ext cx="76200" cy="187138"/>
    <xdr:sp macro="" textlink="">
      <xdr:nvSpPr>
        <xdr:cNvPr id="3" name="Text Box 5">
          <a:extLst>
            <a:ext uri="{FF2B5EF4-FFF2-40B4-BE49-F238E27FC236}">
              <a16:creationId xmlns:a16="http://schemas.microsoft.com/office/drawing/2014/main" id="{C1634BB4-EC80-4D31-A43B-C11E8B169643}"/>
            </a:ext>
          </a:extLst>
        </xdr:cNvPr>
        <xdr:cNvSpPr txBox="1">
          <a:spLocks noChangeArrowheads="1"/>
        </xdr:cNvSpPr>
      </xdr:nvSpPr>
      <xdr:spPr bwMode="auto">
        <a:xfrm>
          <a:off x="20621625" y="0"/>
          <a:ext cx="76200" cy="187138"/>
        </a:xfrm>
        <a:prstGeom prst="rect">
          <a:avLst/>
        </a:prstGeom>
        <a:noFill/>
        <a:ln w="9525">
          <a:noFill/>
          <a:miter lim="800000"/>
          <a:headEnd/>
          <a:tailEnd/>
        </a:ln>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78</xdr:row>
      <xdr:rowOff>0</xdr:rowOff>
    </xdr:from>
    <xdr:to>
      <xdr:col>1</xdr:col>
      <xdr:colOff>0</xdr:colOff>
      <xdr:row>79</xdr:row>
      <xdr:rowOff>66673</xdr:rowOff>
    </xdr:to>
    <xdr:sp macro="" textlink="">
      <xdr:nvSpPr>
        <xdr:cNvPr id="2" name="Text Box 5">
          <a:extLst>
            <a:ext uri="{FF2B5EF4-FFF2-40B4-BE49-F238E27FC236}">
              <a16:creationId xmlns:a16="http://schemas.microsoft.com/office/drawing/2014/main" id="{00000000-0008-0000-0000-000002000000}"/>
            </a:ext>
          </a:extLst>
        </xdr:cNvPr>
        <xdr:cNvSpPr txBox="1">
          <a:spLocks noChangeArrowheads="1"/>
        </xdr:cNvSpPr>
      </xdr:nvSpPr>
      <xdr:spPr bwMode="auto">
        <a:xfrm>
          <a:off x="0" y="15420975"/>
          <a:ext cx="76200" cy="257173"/>
        </a:xfrm>
        <a:prstGeom prst="rect">
          <a:avLst/>
        </a:prstGeom>
        <a:noFill/>
        <a:ln w="9525">
          <a:noFill/>
          <a:miter lim="800000"/>
          <a:headEnd/>
          <a:tailEnd/>
        </a:ln>
      </xdr:spPr>
    </xdr:sp>
    <xdr:clientData/>
  </xdr:twoCellAnchor>
  <xdr:oneCellAnchor>
    <xdr:from>
      <xdr:col>0</xdr:col>
      <xdr:colOff>0</xdr:colOff>
      <xdr:row>78</xdr:row>
      <xdr:rowOff>0</xdr:rowOff>
    </xdr:from>
    <xdr:ext cx="76200" cy="209549"/>
    <xdr:sp macro="" textlink="">
      <xdr:nvSpPr>
        <xdr:cNvPr id="3" name="Text Box 5">
          <a:extLst>
            <a:ext uri="{FF2B5EF4-FFF2-40B4-BE49-F238E27FC236}">
              <a16:creationId xmlns:a16="http://schemas.microsoft.com/office/drawing/2014/main" id="{00000000-0008-0000-0000-000003000000}"/>
            </a:ext>
          </a:extLst>
        </xdr:cNvPr>
        <xdr:cNvSpPr txBox="1">
          <a:spLocks noChangeArrowheads="1"/>
        </xdr:cNvSpPr>
      </xdr:nvSpPr>
      <xdr:spPr bwMode="auto">
        <a:xfrm>
          <a:off x="0" y="15420975"/>
          <a:ext cx="76200" cy="209549"/>
        </a:xfrm>
        <a:prstGeom prst="rect">
          <a:avLst/>
        </a:prstGeom>
        <a:noFill/>
        <a:ln w="9525">
          <a:noFill/>
          <a:miter lim="800000"/>
          <a:headEnd/>
          <a:tailEnd/>
        </a:ln>
      </xdr:spPr>
    </xdr:sp>
    <xdr:clientData/>
  </xdr:oneCellAnchor>
  <xdr:twoCellAnchor editAs="oneCell">
    <xdr:from>
      <xdr:col>0</xdr:col>
      <xdr:colOff>0</xdr:colOff>
      <xdr:row>80</xdr:row>
      <xdr:rowOff>0</xdr:rowOff>
    </xdr:from>
    <xdr:to>
      <xdr:col>1</xdr:col>
      <xdr:colOff>0</xdr:colOff>
      <xdr:row>81</xdr:row>
      <xdr:rowOff>66676</xdr:rowOff>
    </xdr:to>
    <xdr:sp macro="" textlink="">
      <xdr:nvSpPr>
        <xdr:cNvPr id="4" name="Text Box 5">
          <a:extLst>
            <a:ext uri="{FF2B5EF4-FFF2-40B4-BE49-F238E27FC236}">
              <a16:creationId xmlns:a16="http://schemas.microsoft.com/office/drawing/2014/main" id="{00000000-0008-0000-0000-000004000000}"/>
            </a:ext>
          </a:extLst>
        </xdr:cNvPr>
        <xdr:cNvSpPr txBox="1">
          <a:spLocks noChangeArrowheads="1"/>
        </xdr:cNvSpPr>
      </xdr:nvSpPr>
      <xdr:spPr bwMode="auto">
        <a:xfrm>
          <a:off x="0" y="15735300"/>
          <a:ext cx="76200" cy="209551"/>
        </a:xfrm>
        <a:prstGeom prst="rect">
          <a:avLst/>
        </a:prstGeom>
        <a:noFill/>
        <a:ln w="9525">
          <a:noFill/>
          <a:miter lim="800000"/>
          <a:headEnd/>
          <a:tailEnd/>
        </a:ln>
      </xdr:spPr>
    </xdr:sp>
    <xdr:clientData/>
  </xdr:twoCellAnchor>
  <xdr:oneCellAnchor>
    <xdr:from>
      <xdr:col>20</xdr:col>
      <xdr:colOff>66675</xdr:colOff>
      <xdr:row>80</xdr:row>
      <xdr:rowOff>0</xdr:rowOff>
    </xdr:from>
    <xdr:ext cx="76200" cy="209549"/>
    <xdr:sp macro="" textlink="">
      <xdr:nvSpPr>
        <xdr:cNvPr id="5" name="Text Box 5">
          <a:extLst>
            <a:ext uri="{FF2B5EF4-FFF2-40B4-BE49-F238E27FC236}">
              <a16:creationId xmlns:a16="http://schemas.microsoft.com/office/drawing/2014/main" id="{00000000-0008-0000-0000-000005000000}"/>
            </a:ext>
          </a:extLst>
        </xdr:cNvPr>
        <xdr:cNvSpPr txBox="1">
          <a:spLocks noChangeArrowheads="1"/>
        </xdr:cNvSpPr>
      </xdr:nvSpPr>
      <xdr:spPr bwMode="auto">
        <a:xfrm>
          <a:off x="3952875" y="15735300"/>
          <a:ext cx="76200" cy="209549"/>
        </a:xfrm>
        <a:prstGeom prst="rect">
          <a:avLst/>
        </a:prstGeom>
        <a:noFill/>
        <a:ln w="9525">
          <a:noFill/>
          <a:miter lim="800000"/>
          <a:headEnd/>
          <a:tailEnd/>
        </a:ln>
      </xdr:spPr>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20</xdr:col>
      <xdr:colOff>66675</xdr:colOff>
      <xdr:row>3</xdr:row>
      <xdr:rowOff>0</xdr:rowOff>
    </xdr:from>
    <xdr:to>
      <xdr:col>20</xdr:col>
      <xdr:colOff>142875</xdr:colOff>
      <xdr:row>4</xdr:row>
      <xdr:rowOff>38100</xdr:rowOff>
    </xdr:to>
    <xdr:sp macro="" textlink="">
      <xdr:nvSpPr>
        <xdr:cNvPr id="2" name="Text Box 5">
          <a:extLst>
            <a:ext uri="{FF2B5EF4-FFF2-40B4-BE49-F238E27FC236}">
              <a16:creationId xmlns:a16="http://schemas.microsoft.com/office/drawing/2014/main" id="{00000000-0008-0000-0300-000002000000}"/>
            </a:ext>
          </a:extLst>
        </xdr:cNvPr>
        <xdr:cNvSpPr txBox="1">
          <a:spLocks noChangeArrowheads="1"/>
        </xdr:cNvSpPr>
      </xdr:nvSpPr>
      <xdr:spPr bwMode="auto">
        <a:xfrm>
          <a:off x="3819525" y="476250"/>
          <a:ext cx="76200" cy="257175"/>
        </a:xfrm>
        <a:prstGeom prst="rect">
          <a:avLst/>
        </a:prstGeom>
        <a:noFill/>
        <a:ln w="9525">
          <a:noFill/>
          <a:miter lim="800000"/>
          <a:headEnd/>
          <a:tailEnd/>
        </a:ln>
      </xdr:spPr>
    </xdr:sp>
    <xdr:clientData/>
  </xdr:twoCellAnchor>
  <xdr:twoCellAnchor editAs="oneCell">
    <xdr:from>
      <xdr:col>19</xdr:col>
      <xdr:colOff>66675</xdr:colOff>
      <xdr:row>3</xdr:row>
      <xdr:rowOff>0</xdr:rowOff>
    </xdr:from>
    <xdr:to>
      <xdr:col>19</xdr:col>
      <xdr:colOff>142875</xdr:colOff>
      <xdr:row>3</xdr:row>
      <xdr:rowOff>209550</xdr:rowOff>
    </xdr:to>
    <xdr:sp macro="" textlink="">
      <xdr:nvSpPr>
        <xdr:cNvPr id="3" name="Text Box 5">
          <a:extLst>
            <a:ext uri="{FF2B5EF4-FFF2-40B4-BE49-F238E27FC236}">
              <a16:creationId xmlns:a16="http://schemas.microsoft.com/office/drawing/2014/main" id="{00000000-0008-0000-0300-000003000000}"/>
            </a:ext>
          </a:extLst>
        </xdr:cNvPr>
        <xdr:cNvSpPr txBox="1">
          <a:spLocks noChangeArrowheads="1"/>
        </xdr:cNvSpPr>
      </xdr:nvSpPr>
      <xdr:spPr bwMode="auto">
        <a:xfrm>
          <a:off x="3619500" y="476250"/>
          <a:ext cx="76200" cy="209550"/>
        </a:xfrm>
        <a:prstGeom prst="rect">
          <a:avLst/>
        </a:prstGeom>
        <a:noFill/>
        <a:ln w="9525">
          <a:noFill/>
          <a:miter lim="800000"/>
          <a:headEnd/>
          <a:tailEnd/>
        </a:ln>
      </xdr:spPr>
    </xdr:sp>
    <xdr:clientData/>
  </xdr:twoCellAnchor>
  <xdr:oneCellAnchor>
    <xdr:from>
      <xdr:col>43</xdr:col>
      <xdr:colOff>0</xdr:colOff>
      <xdr:row>59</xdr:row>
      <xdr:rowOff>0</xdr:rowOff>
    </xdr:from>
    <xdr:ext cx="76200" cy="257175"/>
    <xdr:sp macro="" textlink="">
      <xdr:nvSpPr>
        <xdr:cNvPr id="4" name="Text Box 5">
          <a:extLst>
            <a:ext uri="{FF2B5EF4-FFF2-40B4-BE49-F238E27FC236}">
              <a16:creationId xmlns:a16="http://schemas.microsoft.com/office/drawing/2014/main" id="{00000000-0008-0000-0300-000004000000}"/>
            </a:ext>
          </a:extLst>
        </xdr:cNvPr>
        <xdr:cNvSpPr txBox="1">
          <a:spLocks noChangeArrowheads="1"/>
        </xdr:cNvSpPr>
      </xdr:nvSpPr>
      <xdr:spPr bwMode="auto">
        <a:xfrm>
          <a:off x="7848600" y="11391900"/>
          <a:ext cx="76200" cy="257175"/>
        </a:xfrm>
        <a:prstGeom prst="rect">
          <a:avLst/>
        </a:prstGeom>
        <a:noFill/>
        <a:ln w="9525">
          <a:noFill/>
          <a:miter lim="800000"/>
          <a:headEnd/>
          <a:tailEnd/>
        </a:ln>
      </xdr:spPr>
    </xdr:sp>
    <xdr:clientData/>
  </xdr:oneCellAnchor>
  <xdr:oneCellAnchor>
    <xdr:from>
      <xdr:col>43</xdr:col>
      <xdr:colOff>0</xdr:colOff>
      <xdr:row>58</xdr:row>
      <xdr:rowOff>0</xdr:rowOff>
    </xdr:from>
    <xdr:ext cx="76200" cy="200025"/>
    <xdr:sp macro="" textlink="">
      <xdr:nvSpPr>
        <xdr:cNvPr id="5" name="Text Box 5">
          <a:extLst>
            <a:ext uri="{FF2B5EF4-FFF2-40B4-BE49-F238E27FC236}">
              <a16:creationId xmlns:a16="http://schemas.microsoft.com/office/drawing/2014/main" id="{00000000-0008-0000-0300-000005000000}"/>
            </a:ext>
          </a:extLst>
        </xdr:cNvPr>
        <xdr:cNvSpPr txBox="1">
          <a:spLocks noChangeArrowheads="1"/>
        </xdr:cNvSpPr>
      </xdr:nvSpPr>
      <xdr:spPr bwMode="auto">
        <a:xfrm>
          <a:off x="7848600" y="11144250"/>
          <a:ext cx="76200" cy="200025"/>
        </a:xfrm>
        <a:prstGeom prst="rect">
          <a:avLst/>
        </a:prstGeom>
        <a:noFill/>
        <a:ln w="9525">
          <a:noFill/>
          <a:miter lim="800000"/>
          <a:headEnd/>
          <a:tailEnd/>
        </a:ln>
      </xdr:spPr>
    </xdr:sp>
    <xdr:clientData/>
  </xdr:oneCellAnchor>
  <xdr:oneCellAnchor>
    <xdr:from>
      <xdr:col>43</xdr:col>
      <xdr:colOff>0</xdr:colOff>
      <xdr:row>69</xdr:row>
      <xdr:rowOff>0</xdr:rowOff>
    </xdr:from>
    <xdr:ext cx="76200" cy="209550"/>
    <xdr:sp macro="" textlink="">
      <xdr:nvSpPr>
        <xdr:cNvPr id="6" name="Text Box 5">
          <a:extLst>
            <a:ext uri="{FF2B5EF4-FFF2-40B4-BE49-F238E27FC236}">
              <a16:creationId xmlns:a16="http://schemas.microsoft.com/office/drawing/2014/main" id="{00000000-0008-0000-0300-000006000000}"/>
            </a:ext>
          </a:extLst>
        </xdr:cNvPr>
        <xdr:cNvSpPr txBox="1">
          <a:spLocks noChangeArrowheads="1"/>
        </xdr:cNvSpPr>
      </xdr:nvSpPr>
      <xdr:spPr bwMode="auto">
        <a:xfrm>
          <a:off x="7848600" y="13782675"/>
          <a:ext cx="76200" cy="209550"/>
        </a:xfrm>
        <a:prstGeom prst="rect">
          <a:avLst/>
        </a:prstGeom>
        <a:noFill/>
        <a:ln w="9525">
          <a:noFill/>
          <a:miter lim="800000"/>
          <a:headEnd/>
          <a:tailEnd/>
        </a:ln>
      </xdr:spPr>
    </xdr:sp>
    <xdr:clientData/>
  </xdr:oneCellAnchor>
  <xdr:twoCellAnchor editAs="oneCell">
    <xdr:from>
      <xdr:col>20</xdr:col>
      <xdr:colOff>66675</xdr:colOff>
      <xdr:row>58</xdr:row>
      <xdr:rowOff>0</xdr:rowOff>
    </xdr:from>
    <xdr:to>
      <xdr:col>20</xdr:col>
      <xdr:colOff>142875</xdr:colOff>
      <xdr:row>58</xdr:row>
      <xdr:rowOff>216353</xdr:rowOff>
    </xdr:to>
    <xdr:sp macro="" textlink="">
      <xdr:nvSpPr>
        <xdr:cNvPr id="7" name="Text Box 5">
          <a:extLst>
            <a:ext uri="{FF2B5EF4-FFF2-40B4-BE49-F238E27FC236}">
              <a16:creationId xmlns:a16="http://schemas.microsoft.com/office/drawing/2014/main" id="{00000000-0008-0000-0300-000007000000}"/>
            </a:ext>
          </a:extLst>
        </xdr:cNvPr>
        <xdr:cNvSpPr txBox="1">
          <a:spLocks noChangeArrowheads="1"/>
        </xdr:cNvSpPr>
      </xdr:nvSpPr>
      <xdr:spPr bwMode="auto">
        <a:xfrm>
          <a:off x="3819525" y="11144250"/>
          <a:ext cx="76200" cy="216353"/>
        </a:xfrm>
        <a:prstGeom prst="rect">
          <a:avLst/>
        </a:prstGeom>
        <a:noFill/>
        <a:ln w="9525">
          <a:noFill/>
          <a:miter lim="800000"/>
          <a:headEnd/>
          <a:tailEnd/>
        </a:ln>
      </xdr:spPr>
    </xdr:sp>
    <xdr:clientData/>
  </xdr:twoCellAnchor>
  <xdr:oneCellAnchor>
    <xdr:from>
      <xdr:col>43</xdr:col>
      <xdr:colOff>0</xdr:colOff>
      <xdr:row>58</xdr:row>
      <xdr:rowOff>0</xdr:rowOff>
    </xdr:from>
    <xdr:ext cx="76200" cy="216353"/>
    <xdr:sp macro="" textlink="">
      <xdr:nvSpPr>
        <xdr:cNvPr id="8" name="Text Box 5">
          <a:extLst>
            <a:ext uri="{FF2B5EF4-FFF2-40B4-BE49-F238E27FC236}">
              <a16:creationId xmlns:a16="http://schemas.microsoft.com/office/drawing/2014/main" id="{00000000-0008-0000-0300-000008000000}"/>
            </a:ext>
          </a:extLst>
        </xdr:cNvPr>
        <xdr:cNvSpPr txBox="1">
          <a:spLocks noChangeArrowheads="1"/>
        </xdr:cNvSpPr>
      </xdr:nvSpPr>
      <xdr:spPr bwMode="auto">
        <a:xfrm>
          <a:off x="7848600" y="11144250"/>
          <a:ext cx="76200" cy="216353"/>
        </a:xfrm>
        <a:prstGeom prst="rect">
          <a:avLst/>
        </a:prstGeom>
        <a:noFill/>
        <a:ln w="9525">
          <a:noFill/>
          <a:miter lim="800000"/>
          <a:headEnd/>
          <a:tailEnd/>
        </a:ln>
      </xdr:spPr>
    </xdr:sp>
    <xdr:clientData/>
  </xdr:oneCellAnchor>
  <xdr:oneCellAnchor>
    <xdr:from>
      <xdr:col>43</xdr:col>
      <xdr:colOff>0</xdr:colOff>
      <xdr:row>69</xdr:row>
      <xdr:rowOff>0</xdr:rowOff>
    </xdr:from>
    <xdr:ext cx="76200" cy="200025"/>
    <xdr:sp macro="" textlink="">
      <xdr:nvSpPr>
        <xdr:cNvPr id="9" name="Text Box 5">
          <a:extLst>
            <a:ext uri="{FF2B5EF4-FFF2-40B4-BE49-F238E27FC236}">
              <a16:creationId xmlns:a16="http://schemas.microsoft.com/office/drawing/2014/main" id="{00000000-0008-0000-0300-000009000000}"/>
            </a:ext>
          </a:extLst>
        </xdr:cNvPr>
        <xdr:cNvSpPr txBox="1">
          <a:spLocks noChangeArrowheads="1"/>
        </xdr:cNvSpPr>
      </xdr:nvSpPr>
      <xdr:spPr bwMode="auto">
        <a:xfrm>
          <a:off x="7848600" y="13782675"/>
          <a:ext cx="76200" cy="200025"/>
        </a:xfrm>
        <a:prstGeom prst="rect">
          <a:avLst/>
        </a:prstGeom>
        <a:noFill/>
        <a:ln w="9525">
          <a:noFill/>
          <a:miter lim="800000"/>
          <a:headEnd/>
          <a:tailEnd/>
        </a:ln>
      </xdr:spPr>
    </xdr:sp>
    <xdr:clientData/>
  </xdr:oneCellAnchor>
  <xdr:oneCellAnchor>
    <xdr:from>
      <xdr:col>20</xdr:col>
      <xdr:colOff>66675</xdr:colOff>
      <xdr:row>69</xdr:row>
      <xdr:rowOff>0</xdr:rowOff>
    </xdr:from>
    <xdr:ext cx="76200" cy="216353"/>
    <xdr:sp macro="" textlink="">
      <xdr:nvSpPr>
        <xdr:cNvPr id="10" name="Text Box 5">
          <a:extLst>
            <a:ext uri="{FF2B5EF4-FFF2-40B4-BE49-F238E27FC236}">
              <a16:creationId xmlns:a16="http://schemas.microsoft.com/office/drawing/2014/main" id="{00000000-0008-0000-0300-00000A000000}"/>
            </a:ext>
          </a:extLst>
        </xdr:cNvPr>
        <xdr:cNvSpPr txBox="1">
          <a:spLocks noChangeArrowheads="1"/>
        </xdr:cNvSpPr>
      </xdr:nvSpPr>
      <xdr:spPr bwMode="auto">
        <a:xfrm>
          <a:off x="3819525" y="13782675"/>
          <a:ext cx="76200" cy="216353"/>
        </a:xfrm>
        <a:prstGeom prst="rect">
          <a:avLst/>
        </a:prstGeom>
        <a:noFill/>
        <a:ln w="9525">
          <a:noFill/>
          <a:miter lim="800000"/>
          <a:headEnd/>
          <a:tailEnd/>
        </a:ln>
      </xdr:spPr>
    </xdr:sp>
    <xdr:clientData/>
  </xdr:oneCellAnchor>
  <xdr:oneCellAnchor>
    <xdr:from>
      <xdr:col>43</xdr:col>
      <xdr:colOff>0</xdr:colOff>
      <xdr:row>69</xdr:row>
      <xdr:rowOff>0</xdr:rowOff>
    </xdr:from>
    <xdr:ext cx="76200" cy="216353"/>
    <xdr:sp macro="" textlink="">
      <xdr:nvSpPr>
        <xdr:cNvPr id="11" name="Text Box 5">
          <a:extLst>
            <a:ext uri="{FF2B5EF4-FFF2-40B4-BE49-F238E27FC236}">
              <a16:creationId xmlns:a16="http://schemas.microsoft.com/office/drawing/2014/main" id="{00000000-0008-0000-0300-00000B000000}"/>
            </a:ext>
          </a:extLst>
        </xdr:cNvPr>
        <xdr:cNvSpPr txBox="1">
          <a:spLocks noChangeArrowheads="1"/>
        </xdr:cNvSpPr>
      </xdr:nvSpPr>
      <xdr:spPr bwMode="auto">
        <a:xfrm>
          <a:off x="7848600" y="13782675"/>
          <a:ext cx="76200" cy="216353"/>
        </a:xfrm>
        <a:prstGeom prst="rect">
          <a:avLst/>
        </a:prstGeom>
        <a:noFill/>
        <a:ln w="9525">
          <a:noFill/>
          <a:miter lim="800000"/>
          <a:headEnd/>
          <a:tailEnd/>
        </a:ln>
      </xdr:spPr>
    </xdr:sp>
    <xdr:clientData/>
  </xdr:oneCellAnchor>
  <xdr:oneCellAnchor>
    <xdr:from>
      <xdr:col>43</xdr:col>
      <xdr:colOff>0</xdr:colOff>
      <xdr:row>67</xdr:row>
      <xdr:rowOff>0</xdr:rowOff>
    </xdr:from>
    <xdr:ext cx="76200" cy="257175"/>
    <xdr:sp macro="" textlink="">
      <xdr:nvSpPr>
        <xdr:cNvPr id="12" name="Text Box 5">
          <a:extLst>
            <a:ext uri="{FF2B5EF4-FFF2-40B4-BE49-F238E27FC236}">
              <a16:creationId xmlns:a16="http://schemas.microsoft.com/office/drawing/2014/main" id="{00000000-0008-0000-0300-00000C000000}"/>
            </a:ext>
          </a:extLst>
        </xdr:cNvPr>
        <xdr:cNvSpPr txBox="1">
          <a:spLocks noChangeArrowheads="1"/>
        </xdr:cNvSpPr>
      </xdr:nvSpPr>
      <xdr:spPr bwMode="auto">
        <a:xfrm>
          <a:off x="7848600" y="13296900"/>
          <a:ext cx="76200" cy="257175"/>
        </a:xfrm>
        <a:prstGeom prst="rect">
          <a:avLst/>
        </a:prstGeom>
        <a:noFill/>
        <a:ln w="9525">
          <a:noFill/>
          <a:miter lim="800000"/>
          <a:headEnd/>
          <a:tailEnd/>
        </a:ln>
      </xdr:spPr>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24</xdr:col>
      <xdr:colOff>66675</xdr:colOff>
      <xdr:row>0</xdr:row>
      <xdr:rowOff>0</xdr:rowOff>
    </xdr:from>
    <xdr:to>
      <xdr:col>24</xdr:col>
      <xdr:colOff>142875</xdr:colOff>
      <xdr:row>1</xdr:row>
      <xdr:rowOff>19050</xdr:rowOff>
    </xdr:to>
    <xdr:sp macro="" textlink="">
      <xdr:nvSpPr>
        <xdr:cNvPr id="2" name="Text Box 5">
          <a:extLst>
            <a:ext uri="{FF2B5EF4-FFF2-40B4-BE49-F238E27FC236}">
              <a16:creationId xmlns:a16="http://schemas.microsoft.com/office/drawing/2014/main" id="{00000000-0008-0000-0100-000002000000}"/>
            </a:ext>
          </a:extLst>
        </xdr:cNvPr>
        <xdr:cNvSpPr txBox="1">
          <a:spLocks noChangeArrowheads="1"/>
        </xdr:cNvSpPr>
      </xdr:nvSpPr>
      <xdr:spPr bwMode="auto">
        <a:xfrm>
          <a:off x="4267200" y="0"/>
          <a:ext cx="76200" cy="209550"/>
        </a:xfrm>
        <a:prstGeom prst="rect">
          <a:avLst/>
        </a:prstGeom>
        <a:noFill/>
        <a:ln w="9525">
          <a:noFill/>
          <a:miter lim="800000"/>
          <a:headEnd/>
          <a:tailEnd/>
        </a:ln>
      </xdr:spPr>
    </xdr:sp>
    <xdr:clientData/>
  </xdr:twoCellAnchor>
  <xdr:oneCellAnchor>
    <xdr:from>
      <xdr:col>24</xdr:col>
      <xdr:colOff>66675</xdr:colOff>
      <xdr:row>4</xdr:row>
      <xdr:rowOff>0</xdr:rowOff>
    </xdr:from>
    <xdr:ext cx="76200" cy="209550"/>
    <xdr:sp macro="" textlink="">
      <xdr:nvSpPr>
        <xdr:cNvPr id="3" name="Text Box 5">
          <a:extLst>
            <a:ext uri="{FF2B5EF4-FFF2-40B4-BE49-F238E27FC236}">
              <a16:creationId xmlns:a16="http://schemas.microsoft.com/office/drawing/2014/main" id="{00000000-0008-0000-0100-000003000000}"/>
            </a:ext>
          </a:extLst>
        </xdr:cNvPr>
        <xdr:cNvSpPr txBox="1">
          <a:spLocks noChangeArrowheads="1"/>
        </xdr:cNvSpPr>
      </xdr:nvSpPr>
      <xdr:spPr bwMode="auto">
        <a:xfrm>
          <a:off x="4267200" y="523875"/>
          <a:ext cx="76200" cy="209550"/>
        </a:xfrm>
        <a:prstGeom prst="rect">
          <a:avLst/>
        </a:prstGeom>
        <a:noFill/>
        <a:ln w="9525">
          <a:noFill/>
          <a:miter lim="800000"/>
          <a:headEnd/>
          <a:tailEnd/>
        </a:ln>
      </xdr:spPr>
    </xdr:sp>
    <xdr:clientData/>
  </xdr:oneCellAnchor>
  <xdr:oneCellAnchor>
    <xdr:from>
      <xdr:col>19</xdr:col>
      <xdr:colOff>66675</xdr:colOff>
      <xdr:row>113</xdr:row>
      <xdr:rowOff>0</xdr:rowOff>
    </xdr:from>
    <xdr:ext cx="76200" cy="209550"/>
    <xdr:sp macro="" textlink="">
      <xdr:nvSpPr>
        <xdr:cNvPr id="4" name="Text Box 5">
          <a:extLst>
            <a:ext uri="{FF2B5EF4-FFF2-40B4-BE49-F238E27FC236}">
              <a16:creationId xmlns:a16="http://schemas.microsoft.com/office/drawing/2014/main" id="{00000000-0008-0000-0100-000004000000}"/>
            </a:ext>
          </a:extLst>
        </xdr:cNvPr>
        <xdr:cNvSpPr txBox="1">
          <a:spLocks noChangeArrowheads="1"/>
        </xdr:cNvSpPr>
      </xdr:nvSpPr>
      <xdr:spPr bwMode="auto">
        <a:xfrm>
          <a:off x="3267075" y="30965775"/>
          <a:ext cx="76200" cy="209550"/>
        </a:xfrm>
        <a:prstGeom prst="rect">
          <a:avLst/>
        </a:prstGeom>
        <a:noFill/>
        <a:ln w="9525">
          <a:noFill/>
          <a:miter lim="800000"/>
          <a:headEnd/>
          <a:tailEnd/>
        </a:ln>
      </xdr:spPr>
    </xdr:sp>
    <xdr:clientData/>
  </xdr:oneCellAnchor>
  <xdr:twoCellAnchor>
    <xdr:from>
      <xdr:col>30</xdr:col>
      <xdr:colOff>0</xdr:colOff>
      <xdr:row>67</xdr:row>
      <xdr:rowOff>0</xdr:rowOff>
    </xdr:from>
    <xdr:to>
      <xdr:col>31</xdr:col>
      <xdr:colOff>22412</xdr:colOff>
      <xdr:row>67</xdr:row>
      <xdr:rowOff>0</xdr:rowOff>
    </xdr:to>
    <xdr:sp macro="" textlink="">
      <xdr:nvSpPr>
        <xdr:cNvPr id="5" name="Line 2">
          <a:extLst>
            <a:ext uri="{FF2B5EF4-FFF2-40B4-BE49-F238E27FC236}">
              <a16:creationId xmlns:a16="http://schemas.microsoft.com/office/drawing/2014/main" id="{00000000-0008-0000-0100-000005000000}"/>
            </a:ext>
          </a:extLst>
        </xdr:cNvPr>
        <xdr:cNvSpPr>
          <a:spLocks noChangeShapeType="1"/>
        </xdr:cNvSpPr>
      </xdr:nvSpPr>
      <xdr:spPr bwMode="auto">
        <a:xfrm>
          <a:off x="5934075" y="24774525"/>
          <a:ext cx="222437" cy="0"/>
        </a:xfrm>
        <a:prstGeom prst="line">
          <a:avLst/>
        </a:prstGeom>
        <a:noFill/>
        <a:ln w="9525">
          <a:solidFill>
            <a:srgbClr val="000000"/>
          </a:solidFill>
          <a:round/>
          <a:headEnd/>
          <a:tailEnd type="triangle" w="med" len="med"/>
        </a:ln>
      </xdr:spPr>
    </xdr:sp>
    <xdr:clientData/>
  </xdr:twoCellAnchor>
  <xdr:twoCellAnchor>
    <xdr:from>
      <xdr:col>42</xdr:col>
      <xdr:colOff>104775</xdr:colOff>
      <xdr:row>65</xdr:row>
      <xdr:rowOff>0</xdr:rowOff>
    </xdr:from>
    <xdr:to>
      <xdr:col>42</xdr:col>
      <xdr:colOff>104775</xdr:colOff>
      <xdr:row>66</xdr:row>
      <xdr:rowOff>0</xdr:rowOff>
    </xdr:to>
    <xdr:sp macro="" textlink="">
      <xdr:nvSpPr>
        <xdr:cNvPr id="6" name="Line 3">
          <a:extLst>
            <a:ext uri="{FF2B5EF4-FFF2-40B4-BE49-F238E27FC236}">
              <a16:creationId xmlns:a16="http://schemas.microsoft.com/office/drawing/2014/main" id="{00000000-0008-0000-0100-000006000000}"/>
            </a:ext>
          </a:extLst>
        </xdr:cNvPr>
        <xdr:cNvSpPr>
          <a:spLocks noChangeShapeType="1"/>
        </xdr:cNvSpPr>
      </xdr:nvSpPr>
      <xdr:spPr bwMode="auto">
        <a:xfrm>
          <a:off x="8162925" y="24355425"/>
          <a:ext cx="0" cy="190500"/>
        </a:xfrm>
        <a:prstGeom prst="line">
          <a:avLst/>
        </a:prstGeom>
        <a:noFill/>
        <a:ln w="9525">
          <a:solidFill>
            <a:srgbClr val="000000"/>
          </a:solidFill>
          <a:round/>
          <a:headEnd/>
          <a:tailEnd type="triangle" w="med" len="med"/>
        </a:ln>
      </xdr:spPr>
    </xdr:sp>
    <xdr:clientData/>
  </xdr:twoCellAnchor>
  <xdr:oneCellAnchor>
    <xdr:from>
      <xdr:col>19</xdr:col>
      <xdr:colOff>66675</xdr:colOff>
      <xdr:row>118</xdr:row>
      <xdr:rowOff>0</xdr:rowOff>
    </xdr:from>
    <xdr:ext cx="76200" cy="209550"/>
    <xdr:sp macro="" textlink="">
      <xdr:nvSpPr>
        <xdr:cNvPr id="7" name="Text Box 5">
          <a:extLst>
            <a:ext uri="{FF2B5EF4-FFF2-40B4-BE49-F238E27FC236}">
              <a16:creationId xmlns:a16="http://schemas.microsoft.com/office/drawing/2014/main" id="{00000000-0008-0000-0100-000007000000}"/>
            </a:ext>
          </a:extLst>
        </xdr:cNvPr>
        <xdr:cNvSpPr txBox="1">
          <a:spLocks noChangeArrowheads="1"/>
        </xdr:cNvSpPr>
      </xdr:nvSpPr>
      <xdr:spPr bwMode="auto">
        <a:xfrm>
          <a:off x="3267075" y="31603950"/>
          <a:ext cx="76200" cy="209550"/>
        </a:xfrm>
        <a:prstGeom prst="rect">
          <a:avLst/>
        </a:prstGeom>
        <a:noFill/>
        <a:ln w="9525">
          <a:noFill/>
          <a:miter lim="800000"/>
          <a:headEnd/>
          <a:tailEnd/>
        </a:ln>
      </xdr:spPr>
    </xdr:sp>
    <xdr:clientData/>
  </xdr:oneCellAnchor>
  <xdr:oneCellAnchor>
    <xdr:from>
      <xdr:col>19</xdr:col>
      <xdr:colOff>98425</xdr:colOff>
      <xdr:row>148</xdr:row>
      <xdr:rowOff>0</xdr:rowOff>
    </xdr:from>
    <xdr:ext cx="76200" cy="209550"/>
    <xdr:sp macro="" textlink="">
      <xdr:nvSpPr>
        <xdr:cNvPr id="8" name="Text Box 5">
          <a:extLst>
            <a:ext uri="{FF2B5EF4-FFF2-40B4-BE49-F238E27FC236}">
              <a16:creationId xmlns:a16="http://schemas.microsoft.com/office/drawing/2014/main" id="{00000000-0008-0000-0100-000008000000}"/>
            </a:ext>
          </a:extLst>
        </xdr:cNvPr>
        <xdr:cNvSpPr txBox="1">
          <a:spLocks noChangeArrowheads="1"/>
        </xdr:cNvSpPr>
      </xdr:nvSpPr>
      <xdr:spPr bwMode="auto">
        <a:xfrm>
          <a:off x="3298825" y="36042600"/>
          <a:ext cx="76200" cy="209550"/>
        </a:xfrm>
        <a:prstGeom prst="rect">
          <a:avLst/>
        </a:prstGeom>
        <a:noFill/>
        <a:ln w="9525">
          <a:noFill/>
          <a:miter lim="800000"/>
          <a:headEnd/>
          <a:tailEnd/>
        </a:ln>
      </xdr:spPr>
    </xdr:sp>
    <xdr:clientData/>
  </xdr:oneCellAnchor>
  <xdr:twoCellAnchor>
    <xdr:from>
      <xdr:col>2</xdr:col>
      <xdr:colOff>47625</xdr:colOff>
      <xdr:row>130</xdr:row>
      <xdr:rowOff>85725</xdr:rowOff>
    </xdr:from>
    <xdr:to>
      <xdr:col>2</xdr:col>
      <xdr:colOff>47669</xdr:colOff>
      <xdr:row>130</xdr:row>
      <xdr:rowOff>85726</xdr:rowOff>
    </xdr:to>
    <xdr:cxnSp macro="">
      <xdr:nvCxnSpPr>
        <xdr:cNvPr id="9" name="直線コネクタ 8">
          <a:extLst>
            <a:ext uri="{FF2B5EF4-FFF2-40B4-BE49-F238E27FC236}">
              <a16:creationId xmlns:a16="http://schemas.microsoft.com/office/drawing/2014/main" id="{00000000-0008-0000-0100-000009000000}"/>
            </a:ext>
          </a:extLst>
        </xdr:cNvPr>
        <xdr:cNvCxnSpPr/>
      </xdr:nvCxnSpPr>
      <xdr:spPr>
        <a:xfrm flipV="1">
          <a:off x="333375" y="33118425"/>
          <a:ext cx="44" cy="1"/>
        </a:xfrm>
        <a:prstGeom prst="line">
          <a:avLst/>
        </a:prstGeom>
        <a:ln w="63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0</xdr:colOff>
      <xdr:row>0</xdr:row>
      <xdr:rowOff>0</xdr:rowOff>
    </xdr:from>
    <xdr:ext cx="76200" cy="209550"/>
    <xdr:sp macro="" textlink="">
      <xdr:nvSpPr>
        <xdr:cNvPr id="10" name="Text Box 5">
          <a:extLst>
            <a:ext uri="{FF2B5EF4-FFF2-40B4-BE49-F238E27FC236}">
              <a16:creationId xmlns:a16="http://schemas.microsoft.com/office/drawing/2014/main" id="{00000000-0008-0000-0100-00000A000000}"/>
            </a:ext>
          </a:extLst>
        </xdr:cNvPr>
        <xdr:cNvSpPr txBox="1">
          <a:spLocks noChangeArrowheads="1"/>
        </xdr:cNvSpPr>
      </xdr:nvSpPr>
      <xdr:spPr bwMode="auto">
        <a:xfrm>
          <a:off x="8496300" y="0"/>
          <a:ext cx="76200" cy="209550"/>
        </a:xfrm>
        <a:prstGeom prst="rect">
          <a:avLst/>
        </a:prstGeom>
        <a:noFill/>
        <a:ln w="9525">
          <a:noFill/>
          <a:miter lim="800000"/>
          <a:headEnd/>
          <a:tailEnd/>
        </a:ln>
      </xdr:spPr>
    </xdr:sp>
    <xdr:clientData/>
  </xdr:oneCellAnchor>
  <xdr:oneCellAnchor>
    <xdr:from>
      <xdr:col>48</xdr:col>
      <xdr:colOff>0</xdr:colOff>
      <xdr:row>4</xdr:row>
      <xdr:rowOff>0</xdr:rowOff>
    </xdr:from>
    <xdr:ext cx="76200" cy="209550"/>
    <xdr:sp macro="" textlink="">
      <xdr:nvSpPr>
        <xdr:cNvPr id="11" name="Text Box 5">
          <a:extLst>
            <a:ext uri="{FF2B5EF4-FFF2-40B4-BE49-F238E27FC236}">
              <a16:creationId xmlns:a16="http://schemas.microsoft.com/office/drawing/2014/main" id="{00000000-0008-0000-0100-00000B000000}"/>
            </a:ext>
          </a:extLst>
        </xdr:cNvPr>
        <xdr:cNvSpPr txBox="1">
          <a:spLocks noChangeArrowheads="1"/>
        </xdr:cNvSpPr>
      </xdr:nvSpPr>
      <xdr:spPr bwMode="auto">
        <a:xfrm>
          <a:off x="8496300" y="523875"/>
          <a:ext cx="76200" cy="209550"/>
        </a:xfrm>
        <a:prstGeom prst="rect">
          <a:avLst/>
        </a:prstGeom>
        <a:noFill/>
        <a:ln w="9525">
          <a:noFill/>
          <a:miter lim="800000"/>
          <a:headEnd/>
          <a:tailEnd/>
        </a:ln>
      </xdr:spPr>
    </xdr:sp>
    <xdr:clientData/>
  </xdr:oneCellAnchor>
  <xdr:oneCellAnchor>
    <xdr:from>
      <xdr:col>48</xdr:col>
      <xdr:colOff>0</xdr:colOff>
      <xdr:row>113</xdr:row>
      <xdr:rowOff>0</xdr:rowOff>
    </xdr:from>
    <xdr:ext cx="76200" cy="209550"/>
    <xdr:sp macro="" textlink="">
      <xdr:nvSpPr>
        <xdr:cNvPr id="12" name="Text Box 5">
          <a:extLst>
            <a:ext uri="{FF2B5EF4-FFF2-40B4-BE49-F238E27FC236}">
              <a16:creationId xmlns:a16="http://schemas.microsoft.com/office/drawing/2014/main" id="{00000000-0008-0000-0100-00000C000000}"/>
            </a:ext>
          </a:extLst>
        </xdr:cNvPr>
        <xdr:cNvSpPr txBox="1">
          <a:spLocks noChangeArrowheads="1"/>
        </xdr:cNvSpPr>
      </xdr:nvSpPr>
      <xdr:spPr bwMode="auto">
        <a:xfrm>
          <a:off x="8496300" y="30965775"/>
          <a:ext cx="76200" cy="209550"/>
        </a:xfrm>
        <a:prstGeom prst="rect">
          <a:avLst/>
        </a:prstGeom>
        <a:noFill/>
        <a:ln w="9525">
          <a:noFill/>
          <a:miter lim="800000"/>
          <a:headEnd/>
          <a:tailEnd/>
        </a:ln>
      </xdr:spPr>
    </xdr:sp>
    <xdr:clientData/>
  </xdr:oneCellAnchor>
  <xdr:oneCellAnchor>
    <xdr:from>
      <xdr:col>48</xdr:col>
      <xdr:colOff>0</xdr:colOff>
      <xdr:row>118</xdr:row>
      <xdr:rowOff>0</xdr:rowOff>
    </xdr:from>
    <xdr:ext cx="76200" cy="209550"/>
    <xdr:sp macro="" textlink="">
      <xdr:nvSpPr>
        <xdr:cNvPr id="13" name="Text Box 5">
          <a:extLst>
            <a:ext uri="{FF2B5EF4-FFF2-40B4-BE49-F238E27FC236}">
              <a16:creationId xmlns:a16="http://schemas.microsoft.com/office/drawing/2014/main" id="{00000000-0008-0000-0100-00000D000000}"/>
            </a:ext>
          </a:extLst>
        </xdr:cNvPr>
        <xdr:cNvSpPr txBox="1">
          <a:spLocks noChangeArrowheads="1"/>
        </xdr:cNvSpPr>
      </xdr:nvSpPr>
      <xdr:spPr bwMode="auto">
        <a:xfrm>
          <a:off x="8496300" y="31603950"/>
          <a:ext cx="76200" cy="209550"/>
        </a:xfrm>
        <a:prstGeom prst="rect">
          <a:avLst/>
        </a:prstGeom>
        <a:noFill/>
        <a:ln w="9525">
          <a:noFill/>
          <a:miter lim="800000"/>
          <a:headEnd/>
          <a:tailEnd/>
        </a:ln>
      </xdr:spPr>
    </xdr:sp>
    <xdr:clientData/>
  </xdr:oneCellAnchor>
  <xdr:oneCellAnchor>
    <xdr:from>
      <xdr:col>48</xdr:col>
      <xdr:colOff>0</xdr:colOff>
      <xdr:row>148</xdr:row>
      <xdr:rowOff>0</xdr:rowOff>
    </xdr:from>
    <xdr:ext cx="76200" cy="209550"/>
    <xdr:sp macro="" textlink="">
      <xdr:nvSpPr>
        <xdr:cNvPr id="14" name="Text Box 5">
          <a:extLst>
            <a:ext uri="{FF2B5EF4-FFF2-40B4-BE49-F238E27FC236}">
              <a16:creationId xmlns:a16="http://schemas.microsoft.com/office/drawing/2014/main" id="{00000000-0008-0000-0100-00000E000000}"/>
            </a:ext>
          </a:extLst>
        </xdr:cNvPr>
        <xdr:cNvSpPr txBox="1">
          <a:spLocks noChangeArrowheads="1"/>
        </xdr:cNvSpPr>
      </xdr:nvSpPr>
      <xdr:spPr bwMode="auto">
        <a:xfrm>
          <a:off x="8496300" y="36042600"/>
          <a:ext cx="76200" cy="209550"/>
        </a:xfrm>
        <a:prstGeom prst="rect">
          <a:avLst/>
        </a:prstGeom>
        <a:noFill/>
        <a:ln w="9525">
          <a:noFill/>
          <a:miter lim="800000"/>
          <a:headEnd/>
          <a:tailEnd/>
        </a:ln>
      </xdr:spPr>
    </xdr:sp>
    <xdr:clientData/>
  </xdr:oneCellAnchor>
  <xdr:oneCellAnchor>
    <xdr:from>
      <xdr:col>23</xdr:col>
      <xdr:colOff>66675</xdr:colOff>
      <xdr:row>113</xdr:row>
      <xdr:rowOff>0</xdr:rowOff>
    </xdr:from>
    <xdr:ext cx="76200" cy="209550"/>
    <xdr:sp macro="" textlink="">
      <xdr:nvSpPr>
        <xdr:cNvPr id="15" name="Text Box 5">
          <a:extLst>
            <a:ext uri="{FF2B5EF4-FFF2-40B4-BE49-F238E27FC236}">
              <a16:creationId xmlns:a16="http://schemas.microsoft.com/office/drawing/2014/main" id="{00000000-0008-0000-0100-00000F000000}"/>
            </a:ext>
          </a:extLst>
        </xdr:cNvPr>
        <xdr:cNvSpPr txBox="1">
          <a:spLocks noChangeArrowheads="1"/>
        </xdr:cNvSpPr>
      </xdr:nvSpPr>
      <xdr:spPr bwMode="auto">
        <a:xfrm>
          <a:off x="4067175" y="30965775"/>
          <a:ext cx="76200" cy="209550"/>
        </a:xfrm>
        <a:prstGeom prst="rect">
          <a:avLst/>
        </a:prstGeom>
        <a:noFill/>
        <a:ln w="9525">
          <a:noFill/>
          <a:miter lim="800000"/>
          <a:headEnd/>
          <a:tailEnd/>
        </a:ln>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L47"/>
  <sheetViews>
    <sheetView showGridLines="0" view="pageBreakPreview" topLeftCell="A2" zoomScaleNormal="110" zoomScaleSheetLayoutView="100" workbookViewId="0">
      <selection activeCell="B7" sqref="B7"/>
    </sheetView>
  </sheetViews>
  <sheetFormatPr defaultColWidth="9" defaultRowHeight="12.75"/>
  <cols>
    <col min="1" max="1" width="0.85546875" style="35" customWidth="1"/>
    <col min="2" max="37" width="3" style="35" customWidth="1"/>
    <col min="38" max="38" width="1.42578125" style="35" customWidth="1"/>
    <col min="39" max="42" width="9.140625" style="35" customWidth="1"/>
    <col min="43" max="16384" width="9" style="35"/>
  </cols>
  <sheetData>
    <row r="1" spans="1:38" ht="12.75" hidden="1" customHeight="1">
      <c r="A1" s="229" t="s">
        <v>0</v>
      </c>
      <c r="B1" s="229"/>
      <c r="C1" s="229"/>
      <c r="D1" s="229"/>
      <c r="E1" s="229"/>
      <c r="F1" s="229"/>
      <c r="G1" s="229"/>
      <c r="H1" s="229"/>
      <c r="I1" s="229"/>
      <c r="J1" s="229"/>
      <c r="K1" s="229"/>
      <c r="L1" s="229"/>
      <c r="M1" s="229"/>
      <c r="N1" s="229"/>
      <c r="O1" s="229"/>
      <c r="P1" s="229"/>
      <c r="Q1" s="229"/>
      <c r="R1" s="229"/>
      <c r="S1" s="229"/>
      <c r="T1" s="229"/>
      <c r="U1" s="229"/>
      <c r="V1" s="229"/>
      <c r="W1" s="229"/>
      <c r="X1" s="229"/>
      <c r="Y1" s="229"/>
      <c r="Z1" s="229"/>
      <c r="AA1" s="229"/>
      <c r="AB1" s="229"/>
      <c r="AC1" s="229"/>
      <c r="AD1" s="229"/>
      <c r="AE1" s="229"/>
      <c r="AF1" s="229"/>
      <c r="AG1" s="229"/>
      <c r="AH1" s="229"/>
      <c r="AI1" s="229"/>
      <c r="AJ1" s="229"/>
      <c r="AK1" s="229"/>
      <c r="AL1" s="229"/>
    </row>
    <row r="2" spans="1:38" s="178" customFormat="1" ht="31.5" customHeight="1">
      <c r="A2" s="177"/>
      <c r="B2" s="179" t="s">
        <v>1</v>
      </c>
    </row>
    <row r="3" spans="1:38" s="37" customFormat="1" ht="15" customHeight="1">
      <c r="B3" s="37" t="s">
        <v>2</v>
      </c>
    </row>
    <row r="4" spans="1:38" ht="10.5" customHeight="1">
      <c r="B4" s="35" t="s">
        <v>3</v>
      </c>
      <c r="C4" s="145"/>
      <c r="D4" s="144"/>
      <c r="E4" s="144"/>
      <c r="F4" s="144"/>
      <c r="G4" s="144"/>
      <c r="H4" s="150"/>
      <c r="I4" s="144"/>
      <c r="J4" s="144"/>
      <c r="K4" s="144"/>
      <c r="L4" s="144"/>
      <c r="M4" s="144"/>
      <c r="N4" s="150"/>
      <c r="O4" s="144"/>
      <c r="P4" s="144"/>
      <c r="Q4" s="144"/>
      <c r="R4" s="144"/>
      <c r="S4" s="144"/>
      <c r="T4" s="150"/>
      <c r="V4" s="144"/>
      <c r="W4" s="144"/>
      <c r="X4" s="144"/>
      <c r="Y4" s="144"/>
      <c r="Z4" s="150"/>
      <c r="AA4" s="145"/>
      <c r="AB4" s="144"/>
      <c r="AC4" s="144"/>
      <c r="AD4" s="144"/>
      <c r="AE4" s="144"/>
      <c r="AF4" s="150"/>
      <c r="AH4" s="144"/>
      <c r="AI4" s="144"/>
      <c r="AJ4" s="144"/>
      <c r="AK4" s="144"/>
      <c r="AL4" s="144"/>
    </row>
    <row r="5" spans="1:38" ht="10.5" customHeight="1">
      <c r="B5" s="878"/>
      <c r="C5" s="879"/>
      <c r="D5" s="879"/>
      <c r="E5" s="879"/>
      <c r="F5" s="879"/>
      <c r="G5" s="879"/>
      <c r="H5" s="879"/>
      <c r="I5" s="879"/>
      <c r="J5" s="879"/>
      <c r="K5" s="879"/>
      <c r="L5" s="879"/>
      <c r="M5" s="879"/>
      <c r="N5" s="879"/>
      <c r="O5" s="879"/>
      <c r="P5" s="879"/>
      <c r="Q5" s="879"/>
      <c r="R5" s="879"/>
      <c r="S5" s="879"/>
      <c r="T5" s="879"/>
      <c r="U5" s="879"/>
      <c r="V5" s="879"/>
      <c r="W5" s="879"/>
      <c r="X5" s="879"/>
      <c r="Y5" s="879"/>
      <c r="Z5" s="879"/>
      <c r="AA5" s="879"/>
      <c r="AB5" s="879"/>
      <c r="AC5" s="879"/>
      <c r="AD5" s="879"/>
      <c r="AE5" s="879"/>
      <c r="AF5" s="879"/>
      <c r="AG5" s="879"/>
      <c r="AH5" s="879"/>
      <c r="AI5" s="879"/>
      <c r="AJ5" s="879"/>
      <c r="AK5" s="880"/>
      <c r="AL5" s="144"/>
    </row>
    <row r="6" spans="1:38" ht="12.75" customHeight="1">
      <c r="B6" s="881" t="s">
        <v>4</v>
      </c>
      <c r="C6" s="882"/>
      <c r="D6" s="882"/>
      <c r="E6" s="882"/>
      <c r="F6" s="882"/>
      <c r="G6" s="882"/>
      <c r="H6" s="882"/>
      <c r="I6" s="882"/>
      <c r="J6" s="882"/>
      <c r="K6" s="882"/>
      <c r="L6" s="882"/>
      <c r="M6" s="882"/>
      <c r="N6" s="882"/>
      <c r="O6" s="882"/>
      <c r="P6" s="882"/>
      <c r="Q6" s="882"/>
      <c r="R6" s="882"/>
      <c r="S6" s="882"/>
      <c r="T6" s="882"/>
      <c r="U6" s="882"/>
      <c r="V6" s="882"/>
      <c r="W6" s="882"/>
      <c r="X6" s="882"/>
      <c r="Y6" s="882"/>
      <c r="Z6" s="882"/>
      <c r="AA6" s="882"/>
      <c r="AB6" s="882"/>
      <c r="AC6" s="882"/>
      <c r="AD6" s="882"/>
      <c r="AE6" s="882"/>
      <c r="AF6" s="882"/>
      <c r="AG6" s="882"/>
      <c r="AH6" s="882"/>
      <c r="AI6" s="882"/>
      <c r="AJ6" s="882"/>
      <c r="AK6" s="883"/>
      <c r="AL6" s="144"/>
    </row>
    <row r="7" spans="1:38" ht="12.75" customHeight="1">
      <c r="B7" s="53"/>
      <c r="C7" s="236" t="s">
        <v>5</v>
      </c>
      <c r="D7" s="230" t="s">
        <v>6</v>
      </c>
      <c r="E7" s="231"/>
      <c r="F7" s="231"/>
      <c r="G7" s="231"/>
      <c r="H7" s="231"/>
      <c r="I7" s="231"/>
      <c r="J7" s="231"/>
      <c r="K7" s="231"/>
      <c r="L7" s="231"/>
      <c r="M7" s="231"/>
      <c r="N7" s="238"/>
      <c r="O7" s="236" t="s">
        <v>5</v>
      </c>
      <c r="P7" s="230" t="s">
        <v>7</v>
      </c>
      <c r="Q7" s="231"/>
      <c r="R7" s="231"/>
      <c r="S7" s="231"/>
      <c r="T7" s="231"/>
      <c r="U7" s="231"/>
      <c r="V7" s="231"/>
      <c r="W7" s="231"/>
      <c r="X7" s="231"/>
      <c r="Y7" s="232"/>
      <c r="Z7" s="236" t="s">
        <v>5</v>
      </c>
      <c r="AA7" s="230" t="s">
        <v>8</v>
      </c>
      <c r="AB7" s="231"/>
      <c r="AC7" s="231"/>
      <c r="AD7" s="231"/>
      <c r="AE7" s="231"/>
      <c r="AF7" s="231"/>
      <c r="AG7" s="231"/>
      <c r="AH7" s="231"/>
      <c r="AI7" s="231"/>
      <c r="AJ7" s="231"/>
      <c r="AK7" s="232"/>
      <c r="AL7" s="144"/>
    </row>
    <row r="8" spans="1:38" ht="12.75" customHeight="1">
      <c r="B8" s="54"/>
      <c r="C8" s="237"/>
      <c r="D8" s="233"/>
      <c r="E8" s="234"/>
      <c r="F8" s="234"/>
      <c r="G8" s="234"/>
      <c r="H8" s="234"/>
      <c r="I8" s="234"/>
      <c r="J8" s="234"/>
      <c r="K8" s="234"/>
      <c r="L8" s="234"/>
      <c r="M8" s="234"/>
      <c r="N8" s="239"/>
      <c r="O8" s="237"/>
      <c r="P8" s="233"/>
      <c r="Q8" s="234"/>
      <c r="R8" s="234"/>
      <c r="S8" s="234"/>
      <c r="T8" s="234"/>
      <c r="U8" s="234"/>
      <c r="V8" s="234"/>
      <c r="W8" s="234"/>
      <c r="X8" s="234"/>
      <c r="Y8" s="235"/>
      <c r="Z8" s="237"/>
      <c r="AA8" s="233"/>
      <c r="AB8" s="234"/>
      <c r="AC8" s="234"/>
      <c r="AD8" s="234"/>
      <c r="AE8" s="234"/>
      <c r="AF8" s="234"/>
      <c r="AG8" s="234"/>
      <c r="AH8" s="234"/>
      <c r="AI8" s="234"/>
      <c r="AJ8" s="234"/>
      <c r="AK8" s="235"/>
      <c r="AL8" s="144"/>
    </row>
    <row r="9" spans="1:38" ht="12.75" customHeight="1">
      <c r="B9" s="881"/>
      <c r="C9" s="882"/>
      <c r="D9" s="882"/>
      <c r="E9" s="882"/>
      <c r="F9" s="882"/>
      <c r="G9" s="882"/>
      <c r="H9" s="882"/>
      <c r="I9" s="882"/>
      <c r="J9" s="882"/>
      <c r="K9" s="882"/>
      <c r="L9" s="882"/>
      <c r="M9" s="882"/>
      <c r="N9" s="882"/>
      <c r="O9" s="882"/>
      <c r="P9" s="882"/>
      <c r="Q9" s="882"/>
      <c r="R9" s="882"/>
      <c r="S9" s="882"/>
      <c r="T9" s="882"/>
      <c r="U9" s="882"/>
      <c r="V9" s="882"/>
      <c r="W9" s="882"/>
      <c r="X9" s="882"/>
      <c r="Y9" s="882"/>
      <c r="Z9" s="882"/>
      <c r="AA9" s="882"/>
      <c r="AB9" s="882"/>
      <c r="AC9" s="882"/>
      <c r="AD9" s="882"/>
      <c r="AE9" s="882"/>
      <c r="AF9" s="882"/>
      <c r="AG9" s="882"/>
      <c r="AH9" s="882"/>
      <c r="AI9" s="882"/>
      <c r="AJ9" s="882"/>
      <c r="AK9" s="883"/>
      <c r="AL9" s="144"/>
    </row>
    <row r="10" spans="1:38" ht="12.75" customHeight="1">
      <c r="B10" s="881" t="s">
        <v>9</v>
      </c>
      <c r="C10" s="882"/>
      <c r="D10" s="882"/>
      <c r="E10" s="882"/>
      <c r="F10" s="882"/>
      <c r="G10" s="882"/>
      <c r="H10" s="882"/>
      <c r="I10" s="882"/>
      <c r="J10" s="882"/>
      <c r="K10" s="882"/>
      <c r="L10" s="882"/>
      <c r="M10" s="882"/>
      <c r="N10" s="882"/>
      <c r="O10" s="882"/>
      <c r="P10" s="882"/>
      <c r="Q10" s="882"/>
      <c r="R10" s="882"/>
      <c r="S10" s="882"/>
      <c r="T10" s="882"/>
      <c r="U10" s="882"/>
      <c r="V10" s="882"/>
      <c r="W10" s="882"/>
      <c r="X10" s="882"/>
      <c r="Y10" s="882"/>
      <c r="Z10" s="882"/>
      <c r="AA10" s="882"/>
      <c r="AB10" s="882"/>
      <c r="AC10" s="882"/>
      <c r="AD10" s="882"/>
      <c r="AE10" s="882"/>
      <c r="AF10" s="882"/>
      <c r="AG10" s="882"/>
      <c r="AH10" s="882"/>
      <c r="AI10" s="882"/>
      <c r="AJ10" s="882"/>
      <c r="AK10" s="883"/>
      <c r="AL10" s="144"/>
    </row>
    <row r="11" spans="1:38" ht="12.75" customHeight="1">
      <c r="B11" s="881" t="s">
        <v>10</v>
      </c>
      <c r="C11" s="882"/>
      <c r="D11" s="882"/>
      <c r="E11" s="882"/>
      <c r="F11" s="882"/>
      <c r="G11" s="882"/>
      <c r="H11" s="882"/>
      <c r="I11" s="882"/>
      <c r="J11" s="882"/>
      <c r="K11" s="882"/>
      <c r="L11" s="882"/>
      <c r="M11" s="882"/>
      <c r="N11" s="882"/>
      <c r="O11" s="882"/>
      <c r="P11" s="882"/>
      <c r="Q11" s="882"/>
      <c r="R11" s="882"/>
      <c r="S11" s="882"/>
      <c r="T11" s="882"/>
      <c r="U11" s="882"/>
      <c r="V11" s="882"/>
      <c r="W11" s="882"/>
      <c r="X11" s="882"/>
      <c r="Y11" s="882"/>
      <c r="Z11" s="882"/>
      <c r="AA11" s="882"/>
      <c r="AB11" s="882"/>
      <c r="AC11" s="882"/>
      <c r="AD11" s="882"/>
      <c r="AE11" s="882"/>
      <c r="AF11" s="882"/>
      <c r="AG11" s="882"/>
      <c r="AH11" s="882"/>
      <c r="AI11" s="882"/>
      <c r="AJ11" s="882"/>
      <c r="AK11" s="883"/>
      <c r="AL11" s="144"/>
    </row>
    <row r="12" spans="1:38" ht="12.75" customHeight="1">
      <c r="B12" s="53"/>
      <c r="C12" s="236" t="s">
        <v>5</v>
      </c>
      <c r="D12" s="230" t="s">
        <v>11</v>
      </c>
      <c r="E12" s="231"/>
      <c r="F12" s="231"/>
      <c r="G12" s="231"/>
      <c r="H12" s="231"/>
      <c r="I12" s="238"/>
      <c r="J12" s="236" t="s">
        <v>5</v>
      </c>
      <c r="K12" s="230" t="s">
        <v>12</v>
      </c>
      <c r="L12" s="231"/>
      <c r="M12" s="231"/>
      <c r="N12" s="231"/>
      <c r="O12" s="231"/>
      <c r="P12" s="238"/>
      <c r="Q12" s="236" t="s">
        <v>5</v>
      </c>
      <c r="R12" s="230" t="s">
        <v>13</v>
      </c>
      <c r="S12" s="231"/>
      <c r="T12" s="231"/>
      <c r="U12" s="231"/>
      <c r="V12" s="231"/>
      <c r="W12" s="238"/>
      <c r="X12" s="236" t="s">
        <v>5</v>
      </c>
      <c r="Y12" s="230" t="s">
        <v>14</v>
      </c>
      <c r="Z12" s="231"/>
      <c r="AA12" s="231"/>
      <c r="AB12" s="231"/>
      <c r="AC12" s="231"/>
      <c r="AD12" s="232"/>
      <c r="AE12" s="240" t="s">
        <v>5</v>
      </c>
      <c r="AF12" s="230" t="s">
        <v>15</v>
      </c>
      <c r="AG12" s="231"/>
      <c r="AH12" s="231"/>
      <c r="AI12" s="231"/>
      <c r="AJ12" s="231"/>
      <c r="AK12" s="232"/>
      <c r="AL12" s="144"/>
    </row>
    <row r="13" spans="1:38" ht="12.75" customHeight="1">
      <c r="B13" s="54"/>
      <c r="C13" s="237"/>
      <c r="D13" s="233"/>
      <c r="E13" s="234"/>
      <c r="F13" s="234"/>
      <c r="G13" s="234"/>
      <c r="H13" s="234"/>
      <c r="I13" s="239"/>
      <c r="J13" s="237"/>
      <c r="K13" s="233"/>
      <c r="L13" s="234"/>
      <c r="M13" s="234"/>
      <c r="N13" s="234"/>
      <c r="O13" s="234"/>
      <c r="P13" s="239"/>
      <c r="Q13" s="237"/>
      <c r="R13" s="233"/>
      <c r="S13" s="234"/>
      <c r="T13" s="234"/>
      <c r="U13" s="234"/>
      <c r="V13" s="234"/>
      <c r="W13" s="239"/>
      <c r="X13" s="237"/>
      <c r="Y13" s="233"/>
      <c r="Z13" s="234"/>
      <c r="AA13" s="234"/>
      <c r="AB13" s="234"/>
      <c r="AC13" s="234"/>
      <c r="AD13" s="235"/>
      <c r="AE13" s="241"/>
      <c r="AF13" s="233"/>
      <c r="AG13" s="234"/>
      <c r="AH13" s="234"/>
      <c r="AI13" s="234"/>
      <c r="AJ13" s="234"/>
      <c r="AK13" s="235"/>
      <c r="AL13" s="144"/>
    </row>
    <row r="14" spans="1:38" ht="12.75" customHeight="1">
      <c r="B14" s="881" t="s">
        <v>16</v>
      </c>
      <c r="C14" s="882"/>
      <c r="D14" s="882"/>
      <c r="E14" s="882"/>
      <c r="F14" s="882"/>
      <c r="G14" s="882"/>
      <c r="H14" s="882"/>
      <c r="I14" s="882"/>
      <c r="J14" s="882"/>
      <c r="K14" s="882"/>
      <c r="L14" s="882"/>
      <c r="M14" s="882"/>
      <c r="N14" s="882"/>
      <c r="O14" s="882"/>
      <c r="P14" s="882"/>
      <c r="Q14" s="882"/>
      <c r="R14" s="882"/>
      <c r="S14" s="882"/>
      <c r="T14" s="882"/>
      <c r="U14" s="882"/>
      <c r="V14" s="882"/>
      <c r="W14" s="882"/>
      <c r="X14" s="882"/>
      <c r="Y14" s="882"/>
      <c r="Z14" s="882"/>
      <c r="AA14" s="882"/>
      <c r="AB14" s="882"/>
      <c r="AC14" s="882"/>
      <c r="AD14" s="882"/>
      <c r="AE14" s="882"/>
      <c r="AF14" s="882"/>
      <c r="AG14" s="882"/>
      <c r="AH14" s="882"/>
      <c r="AI14" s="882"/>
      <c r="AJ14" s="882"/>
      <c r="AK14" s="883"/>
      <c r="AL14" s="144"/>
    </row>
    <row r="15" spans="1:38" ht="12.75" customHeight="1">
      <c r="B15" s="53"/>
      <c r="C15" s="236" t="s">
        <v>5</v>
      </c>
      <c r="D15" s="230" t="s">
        <v>17</v>
      </c>
      <c r="E15" s="231"/>
      <c r="F15" s="231"/>
      <c r="G15" s="231"/>
      <c r="H15" s="231"/>
      <c r="I15" s="238"/>
      <c r="J15" s="236" t="s">
        <v>5</v>
      </c>
      <c r="K15" s="230" t="s">
        <v>18</v>
      </c>
      <c r="L15" s="231"/>
      <c r="M15" s="231"/>
      <c r="N15" s="231"/>
      <c r="O15" s="231"/>
      <c r="P15" s="238"/>
      <c r="Q15" s="236" t="s">
        <v>5</v>
      </c>
      <c r="R15" s="230" t="s">
        <v>19</v>
      </c>
      <c r="S15" s="231"/>
      <c r="T15" s="231"/>
      <c r="U15" s="231"/>
      <c r="V15" s="231"/>
      <c r="W15" s="238"/>
      <c r="X15" s="236" t="s">
        <v>5</v>
      </c>
      <c r="Y15" s="230" t="s">
        <v>20</v>
      </c>
      <c r="Z15" s="231"/>
      <c r="AA15" s="231"/>
      <c r="AB15" s="231"/>
      <c r="AC15" s="231"/>
      <c r="AD15" s="232"/>
      <c r="AE15" s="240" t="s">
        <v>5</v>
      </c>
      <c r="AF15" s="230" t="s">
        <v>21</v>
      </c>
      <c r="AG15" s="231"/>
      <c r="AH15" s="231"/>
      <c r="AI15" s="231"/>
      <c r="AJ15" s="231"/>
      <c r="AK15" s="232"/>
      <c r="AL15" s="144"/>
    </row>
    <row r="16" spans="1:38" ht="12.75" customHeight="1">
      <c r="B16" s="54"/>
      <c r="C16" s="237"/>
      <c r="D16" s="233"/>
      <c r="E16" s="234"/>
      <c r="F16" s="234"/>
      <c r="G16" s="234"/>
      <c r="H16" s="234"/>
      <c r="I16" s="239"/>
      <c r="J16" s="237"/>
      <c r="K16" s="233"/>
      <c r="L16" s="234"/>
      <c r="M16" s="234"/>
      <c r="N16" s="234"/>
      <c r="O16" s="234"/>
      <c r="P16" s="239"/>
      <c r="Q16" s="237"/>
      <c r="R16" s="233"/>
      <c r="S16" s="234"/>
      <c r="T16" s="234"/>
      <c r="U16" s="234"/>
      <c r="V16" s="234"/>
      <c r="W16" s="239"/>
      <c r="X16" s="237"/>
      <c r="Y16" s="233"/>
      <c r="Z16" s="234"/>
      <c r="AA16" s="234"/>
      <c r="AB16" s="234"/>
      <c r="AC16" s="234"/>
      <c r="AD16" s="235"/>
      <c r="AE16" s="241"/>
      <c r="AF16" s="233"/>
      <c r="AG16" s="234"/>
      <c r="AH16" s="234"/>
      <c r="AI16" s="234"/>
      <c r="AJ16" s="234"/>
      <c r="AK16" s="235"/>
      <c r="AL16" s="144"/>
    </row>
    <row r="17" spans="2:38" ht="12.75" customHeight="1">
      <c r="B17" s="881"/>
      <c r="C17" s="882"/>
      <c r="D17" s="882"/>
      <c r="E17" s="882"/>
      <c r="F17" s="882"/>
      <c r="G17" s="882"/>
      <c r="H17" s="882"/>
      <c r="I17" s="882"/>
      <c r="J17" s="882"/>
      <c r="K17" s="882"/>
      <c r="L17" s="882"/>
      <c r="M17" s="882"/>
      <c r="N17" s="882"/>
      <c r="O17" s="882"/>
      <c r="P17" s="882"/>
      <c r="Q17" s="882"/>
      <c r="R17" s="882"/>
      <c r="S17" s="882"/>
      <c r="T17" s="882"/>
      <c r="U17" s="882"/>
      <c r="V17" s="882"/>
      <c r="W17" s="882"/>
      <c r="X17" s="882"/>
      <c r="Y17" s="882"/>
      <c r="Z17" s="882"/>
      <c r="AA17" s="882"/>
      <c r="AB17" s="882"/>
      <c r="AC17" s="882"/>
      <c r="AD17" s="882"/>
      <c r="AE17" s="882"/>
      <c r="AF17" s="882"/>
      <c r="AG17" s="882"/>
      <c r="AH17" s="882"/>
      <c r="AI17" s="882"/>
      <c r="AJ17" s="882"/>
      <c r="AK17" s="883"/>
      <c r="AL17" s="144"/>
    </row>
    <row r="18" spans="2:38" ht="12.75" customHeight="1">
      <c r="B18" s="242" t="s">
        <v>22</v>
      </c>
      <c r="C18" s="243"/>
      <c r="D18" s="243"/>
      <c r="E18" s="243"/>
      <c r="F18" s="243"/>
      <c r="G18" s="243"/>
      <c r="H18" s="243"/>
      <c r="I18" s="243"/>
      <c r="J18" s="243"/>
      <c r="K18" s="243"/>
      <c r="L18" s="243"/>
      <c r="M18" s="243"/>
      <c r="N18" s="243"/>
      <c r="O18" s="243"/>
      <c r="P18" s="243"/>
      <c r="Q18" s="243"/>
      <c r="R18" s="243"/>
      <c r="S18" s="243"/>
      <c r="T18" s="243"/>
      <c r="U18" s="243"/>
      <c r="V18" s="243"/>
      <c r="W18" s="243"/>
      <c r="X18" s="243"/>
      <c r="Y18" s="243"/>
      <c r="Z18" s="243"/>
      <c r="AA18" s="243"/>
      <c r="AB18" s="243"/>
      <c r="AC18" s="243"/>
      <c r="AD18" s="243"/>
      <c r="AE18" s="243"/>
      <c r="AF18" s="243"/>
      <c r="AG18" s="243"/>
      <c r="AH18" s="243"/>
      <c r="AI18" s="243"/>
      <c r="AJ18" s="243"/>
      <c r="AK18" s="244"/>
      <c r="AL18" s="144"/>
    </row>
    <row r="19" spans="2:38" ht="12.75" customHeight="1">
      <c r="B19" s="242"/>
      <c r="C19" s="243"/>
      <c r="D19" s="243"/>
      <c r="E19" s="243"/>
      <c r="F19" s="243"/>
      <c r="G19" s="243"/>
      <c r="H19" s="243"/>
      <c r="I19" s="243"/>
      <c r="J19" s="243"/>
      <c r="K19" s="243"/>
      <c r="L19" s="243"/>
      <c r="M19" s="243"/>
      <c r="N19" s="243"/>
      <c r="O19" s="243"/>
      <c r="P19" s="243"/>
      <c r="Q19" s="243"/>
      <c r="R19" s="243"/>
      <c r="S19" s="243"/>
      <c r="T19" s="243"/>
      <c r="U19" s="243"/>
      <c r="V19" s="243"/>
      <c r="W19" s="243"/>
      <c r="X19" s="243"/>
      <c r="Y19" s="243"/>
      <c r="Z19" s="243"/>
      <c r="AA19" s="243"/>
      <c r="AB19" s="243"/>
      <c r="AC19" s="243"/>
      <c r="AD19" s="243"/>
      <c r="AE19" s="243"/>
      <c r="AF19" s="243"/>
      <c r="AG19" s="243"/>
      <c r="AH19" s="243"/>
      <c r="AI19" s="243"/>
      <c r="AJ19" s="243"/>
      <c r="AK19" s="244"/>
      <c r="AL19" s="144"/>
    </row>
    <row r="20" spans="2:38" ht="12.75" customHeight="1">
      <c r="B20" s="53"/>
      <c r="C20" s="236" t="s">
        <v>5</v>
      </c>
      <c r="D20" s="230" t="s">
        <v>23</v>
      </c>
      <c r="E20" s="231"/>
      <c r="F20" s="231"/>
      <c r="G20" s="231"/>
      <c r="H20" s="231"/>
      <c r="I20" s="231"/>
      <c r="J20" s="231"/>
      <c r="K20" s="231"/>
      <c r="L20" s="231"/>
      <c r="M20" s="231"/>
      <c r="N20" s="238"/>
      <c r="O20" s="236" t="s">
        <v>5</v>
      </c>
      <c r="P20" s="230" t="s">
        <v>24</v>
      </c>
      <c r="Q20" s="231"/>
      <c r="R20" s="231"/>
      <c r="S20" s="231"/>
      <c r="T20" s="231"/>
      <c r="U20" s="231"/>
      <c r="V20" s="231"/>
      <c r="W20" s="231"/>
      <c r="X20" s="231"/>
      <c r="Y20" s="232"/>
      <c r="Z20" s="236" t="s">
        <v>5</v>
      </c>
      <c r="AA20" s="230" t="s">
        <v>25</v>
      </c>
      <c r="AB20" s="231"/>
      <c r="AC20" s="231"/>
      <c r="AD20" s="231"/>
      <c r="AE20" s="231"/>
      <c r="AF20" s="231"/>
      <c r="AG20" s="231"/>
      <c r="AH20" s="231"/>
      <c r="AI20" s="231"/>
      <c r="AJ20" s="231"/>
      <c r="AK20" s="232"/>
      <c r="AL20" s="144"/>
    </row>
    <row r="21" spans="2:38" ht="12.75" customHeight="1">
      <c r="B21" s="54"/>
      <c r="C21" s="245"/>
      <c r="D21" s="246"/>
      <c r="E21" s="247"/>
      <c r="F21" s="247"/>
      <c r="G21" s="247"/>
      <c r="H21" s="247"/>
      <c r="I21" s="247"/>
      <c r="J21" s="247"/>
      <c r="K21" s="247"/>
      <c r="L21" s="247"/>
      <c r="M21" s="247"/>
      <c r="N21" s="248"/>
      <c r="O21" s="245"/>
      <c r="P21" s="246"/>
      <c r="Q21" s="247"/>
      <c r="R21" s="247"/>
      <c r="S21" s="247"/>
      <c r="T21" s="247"/>
      <c r="U21" s="247"/>
      <c r="V21" s="247"/>
      <c r="W21" s="247"/>
      <c r="X21" s="247"/>
      <c r="Y21" s="249"/>
      <c r="Z21" s="245"/>
      <c r="AA21" s="246"/>
      <c r="AB21" s="247"/>
      <c r="AC21" s="247"/>
      <c r="AD21" s="247"/>
      <c r="AE21" s="247"/>
      <c r="AF21" s="247"/>
      <c r="AG21" s="247"/>
      <c r="AH21" s="247"/>
      <c r="AI21" s="247"/>
      <c r="AJ21" s="247"/>
      <c r="AK21" s="249"/>
      <c r="AL21" s="144"/>
    </row>
    <row r="22" spans="2:38" ht="12.75" customHeight="1">
      <c r="B22" s="54"/>
      <c r="C22" s="237"/>
      <c r="D22" s="233"/>
      <c r="E22" s="234"/>
      <c r="F22" s="234"/>
      <c r="G22" s="234"/>
      <c r="H22" s="234"/>
      <c r="I22" s="234"/>
      <c r="J22" s="234"/>
      <c r="K22" s="234"/>
      <c r="L22" s="234"/>
      <c r="M22" s="234"/>
      <c r="N22" s="239"/>
      <c r="O22" s="237"/>
      <c r="P22" s="233"/>
      <c r="Q22" s="234"/>
      <c r="R22" s="234"/>
      <c r="S22" s="234"/>
      <c r="T22" s="234"/>
      <c r="U22" s="234"/>
      <c r="V22" s="234"/>
      <c r="W22" s="234"/>
      <c r="X22" s="234"/>
      <c r="Y22" s="235"/>
      <c r="Z22" s="237"/>
      <c r="AA22" s="233"/>
      <c r="AB22" s="234"/>
      <c r="AC22" s="234"/>
      <c r="AD22" s="234"/>
      <c r="AE22" s="234"/>
      <c r="AF22" s="234"/>
      <c r="AG22" s="234"/>
      <c r="AH22" s="234"/>
      <c r="AI22" s="234"/>
      <c r="AJ22" s="234"/>
      <c r="AK22" s="235"/>
      <c r="AL22" s="144"/>
    </row>
    <row r="23" spans="2:38" ht="12.75" customHeight="1">
      <c r="B23" s="881"/>
      <c r="C23" s="882"/>
      <c r="D23" s="882"/>
      <c r="E23" s="882"/>
      <c r="F23" s="882"/>
      <c r="G23" s="882"/>
      <c r="H23" s="882"/>
      <c r="I23" s="882"/>
      <c r="J23" s="882"/>
      <c r="K23" s="882"/>
      <c r="L23" s="882"/>
      <c r="M23" s="882"/>
      <c r="N23" s="882"/>
      <c r="O23" s="882"/>
      <c r="P23" s="882"/>
      <c r="Q23" s="882"/>
      <c r="R23" s="882"/>
      <c r="S23" s="882"/>
      <c r="T23" s="882"/>
      <c r="U23" s="882"/>
      <c r="V23" s="882"/>
      <c r="W23" s="882"/>
      <c r="X23" s="882"/>
      <c r="Y23" s="882"/>
      <c r="Z23" s="882"/>
      <c r="AA23" s="882"/>
      <c r="AB23" s="882"/>
      <c r="AC23" s="882"/>
      <c r="AD23" s="882"/>
      <c r="AE23" s="882"/>
      <c r="AF23" s="882"/>
      <c r="AG23" s="882"/>
      <c r="AH23" s="882"/>
      <c r="AI23" s="882"/>
      <c r="AJ23" s="882"/>
      <c r="AK23" s="883"/>
      <c r="AL23" s="144"/>
    </row>
    <row r="24" spans="2:38" ht="12.75" customHeight="1">
      <c r="B24" s="881" t="s">
        <v>26</v>
      </c>
      <c r="C24" s="882"/>
      <c r="D24" s="882"/>
      <c r="E24" s="882"/>
      <c r="F24" s="882"/>
      <c r="G24" s="882"/>
      <c r="H24" s="882"/>
      <c r="I24" s="882"/>
      <c r="J24" s="882"/>
      <c r="K24" s="882"/>
      <c r="L24" s="882"/>
      <c r="M24" s="882"/>
      <c r="N24" s="882"/>
      <c r="O24" s="882"/>
      <c r="P24" s="882"/>
      <c r="Q24" s="882"/>
      <c r="R24" s="882"/>
      <c r="S24" s="882"/>
      <c r="T24" s="882"/>
      <c r="U24" s="882"/>
      <c r="V24" s="882"/>
      <c r="W24" s="882"/>
      <c r="X24" s="882"/>
      <c r="Y24" s="882"/>
      <c r="Z24" s="882"/>
      <c r="AA24" s="882"/>
      <c r="AB24" s="882"/>
      <c r="AC24" s="882"/>
      <c r="AD24" s="882"/>
      <c r="AE24" s="882"/>
      <c r="AF24" s="882"/>
      <c r="AG24" s="882"/>
      <c r="AH24" s="882"/>
      <c r="AI24" s="882"/>
      <c r="AJ24" s="882"/>
      <c r="AK24" s="883"/>
      <c r="AL24" s="144"/>
    </row>
    <row r="25" spans="2:38" ht="12.75" customHeight="1">
      <c r="B25" s="53"/>
      <c r="C25" s="236" t="s">
        <v>5</v>
      </c>
      <c r="D25" s="250" t="s">
        <v>27</v>
      </c>
      <c r="E25" s="251"/>
      <c r="F25" s="251"/>
      <c r="G25" s="251"/>
      <c r="H25" s="251"/>
      <c r="I25" s="251"/>
      <c r="J25" s="251"/>
      <c r="K25" s="251"/>
      <c r="L25" s="236" t="s">
        <v>5</v>
      </c>
      <c r="M25" s="250" t="s">
        <v>28</v>
      </c>
      <c r="N25" s="251"/>
      <c r="O25" s="251"/>
      <c r="P25" s="251"/>
      <c r="Q25" s="251"/>
      <c r="R25" s="251"/>
      <c r="S25" s="251"/>
      <c r="T25" s="251"/>
      <c r="U25" s="236" t="s">
        <v>5</v>
      </c>
      <c r="V25" s="250" t="s">
        <v>29</v>
      </c>
      <c r="W25" s="251"/>
      <c r="X25" s="251"/>
      <c r="Y25" s="251"/>
      <c r="Z25" s="251"/>
      <c r="AA25" s="251"/>
      <c r="AB25" s="251"/>
      <c r="AC25" s="251"/>
      <c r="AD25" s="236" t="s">
        <v>5</v>
      </c>
      <c r="AE25" s="250" t="s">
        <v>30</v>
      </c>
      <c r="AF25" s="251"/>
      <c r="AG25" s="251"/>
      <c r="AH25" s="251"/>
      <c r="AI25" s="251"/>
      <c r="AJ25" s="251"/>
      <c r="AK25" s="255"/>
      <c r="AL25" s="144"/>
    </row>
    <row r="26" spans="2:38" ht="12.75" customHeight="1">
      <c r="B26" s="54"/>
      <c r="C26" s="245"/>
      <c r="D26" s="252"/>
      <c r="E26" s="243"/>
      <c r="F26" s="243"/>
      <c r="G26" s="243"/>
      <c r="H26" s="243"/>
      <c r="I26" s="243"/>
      <c r="J26" s="243"/>
      <c r="K26" s="243"/>
      <c r="L26" s="245"/>
      <c r="M26" s="252"/>
      <c r="N26" s="243"/>
      <c r="O26" s="243"/>
      <c r="P26" s="243"/>
      <c r="Q26" s="243"/>
      <c r="R26" s="243"/>
      <c r="S26" s="243"/>
      <c r="T26" s="243"/>
      <c r="U26" s="245"/>
      <c r="V26" s="252"/>
      <c r="W26" s="243"/>
      <c r="X26" s="243"/>
      <c r="Y26" s="243"/>
      <c r="Z26" s="243"/>
      <c r="AA26" s="243"/>
      <c r="AB26" s="243"/>
      <c r="AC26" s="243"/>
      <c r="AD26" s="245"/>
      <c r="AE26" s="252"/>
      <c r="AF26" s="243"/>
      <c r="AG26" s="243"/>
      <c r="AH26" s="243"/>
      <c r="AI26" s="243"/>
      <c r="AJ26" s="243"/>
      <c r="AK26" s="244"/>
      <c r="AL26" s="144"/>
    </row>
    <row r="27" spans="2:38" ht="12.75" customHeight="1">
      <c r="B27" s="54"/>
      <c r="C27" s="245"/>
      <c r="D27" s="252"/>
      <c r="E27" s="243"/>
      <c r="F27" s="243"/>
      <c r="G27" s="243"/>
      <c r="H27" s="243"/>
      <c r="I27" s="243"/>
      <c r="J27" s="243"/>
      <c r="K27" s="243"/>
      <c r="L27" s="245"/>
      <c r="M27" s="252"/>
      <c r="N27" s="243"/>
      <c r="O27" s="243"/>
      <c r="P27" s="243"/>
      <c r="Q27" s="243"/>
      <c r="R27" s="243"/>
      <c r="S27" s="243"/>
      <c r="T27" s="243"/>
      <c r="U27" s="245"/>
      <c r="V27" s="252"/>
      <c r="W27" s="243"/>
      <c r="X27" s="243"/>
      <c r="Y27" s="243"/>
      <c r="Z27" s="243"/>
      <c r="AA27" s="243"/>
      <c r="AB27" s="243"/>
      <c r="AC27" s="243"/>
      <c r="AD27" s="245"/>
      <c r="AE27" s="252"/>
      <c r="AF27" s="243"/>
      <c r="AG27" s="243"/>
      <c r="AH27" s="243"/>
      <c r="AI27" s="243"/>
      <c r="AJ27" s="243"/>
      <c r="AK27" s="244"/>
      <c r="AL27" s="144"/>
    </row>
    <row r="28" spans="2:38" ht="12.75" customHeight="1">
      <c r="B28" s="54"/>
      <c r="C28" s="237"/>
      <c r="D28" s="253"/>
      <c r="E28" s="254"/>
      <c r="F28" s="254"/>
      <c r="G28" s="254"/>
      <c r="H28" s="254"/>
      <c r="I28" s="254"/>
      <c r="J28" s="254"/>
      <c r="K28" s="254"/>
      <c r="L28" s="237"/>
      <c r="M28" s="253"/>
      <c r="N28" s="254"/>
      <c r="O28" s="254"/>
      <c r="P28" s="254"/>
      <c r="Q28" s="254"/>
      <c r="R28" s="254"/>
      <c r="S28" s="254"/>
      <c r="T28" s="254"/>
      <c r="U28" s="237"/>
      <c r="V28" s="253"/>
      <c r="W28" s="254"/>
      <c r="X28" s="254"/>
      <c r="Y28" s="254"/>
      <c r="Z28" s="254"/>
      <c r="AA28" s="254"/>
      <c r="AB28" s="254"/>
      <c r="AC28" s="254"/>
      <c r="AD28" s="237"/>
      <c r="AE28" s="253"/>
      <c r="AF28" s="254"/>
      <c r="AG28" s="254"/>
      <c r="AH28" s="254"/>
      <c r="AI28" s="254"/>
      <c r="AJ28" s="254"/>
      <c r="AK28" s="256"/>
      <c r="AL28" s="144"/>
    </row>
    <row r="29" spans="2:38" ht="12.75" customHeight="1">
      <c r="B29" s="881" t="s">
        <v>31</v>
      </c>
      <c r="C29" s="882"/>
      <c r="D29" s="882"/>
      <c r="E29" s="882"/>
      <c r="F29" s="882"/>
      <c r="G29" s="882"/>
      <c r="H29" s="882"/>
      <c r="I29" s="882"/>
      <c r="J29" s="882"/>
      <c r="K29" s="882"/>
      <c r="L29" s="882"/>
      <c r="M29" s="882"/>
      <c r="N29" s="882"/>
      <c r="O29" s="882"/>
      <c r="P29" s="882"/>
      <c r="Q29" s="882"/>
      <c r="R29" s="882"/>
      <c r="S29" s="882"/>
      <c r="T29" s="882"/>
      <c r="U29" s="882"/>
      <c r="V29" s="882"/>
      <c r="W29" s="882"/>
      <c r="X29" s="882"/>
      <c r="Y29" s="882"/>
      <c r="Z29" s="882"/>
      <c r="AA29" s="882"/>
      <c r="AB29" s="882"/>
      <c r="AC29" s="882"/>
      <c r="AD29" s="882"/>
      <c r="AE29" s="882"/>
      <c r="AF29" s="882"/>
      <c r="AG29" s="882"/>
      <c r="AH29" s="882"/>
      <c r="AI29" s="882"/>
      <c r="AJ29" s="882"/>
      <c r="AK29" s="883"/>
      <c r="AL29" s="144"/>
    </row>
    <row r="30" spans="2:38" ht="12.75" customHeight="1">
      <c r="B30" s="53"/>
      <c r="C30" s="236" t="s">
        <v>5</v>
      </c>
      <c r="D30" s="250" t="s">
        <v>32</v>
      </c>
      <c r="E30" s="251"/>
      <c r="F30" s="251"/>
      <c r="G30" s="251"/>
      <c r="H30" s="251"/>
      <c r="I30" s="251"/>
      <c r="J30" s="251"/>
      <c r="K30" s="251"/>
      <c r="L30" s="236" t="s">
        <v>5</v>
      </c>
      <c r="M30" s="250" t="s">
        <v>33</v>
      </c>
      <c r="N30" s="251"/>
      <c r="O30" s="251"/>
      <c r="P30" s="251"/>
      <c r="Q30" s="251"/>
      <c r="R30" s="251"/>
      <c r="S30" s="251"/>
      <c r="T30" s="251"/>
      <c r="U30" s="236" t="s">
        <v>5</v>
      </c>
      <c r="V30" s="250" t="s">
        <v>34</v>
      </c>
      <c r="W30" s="251"/>
      <c r="X30" s="251"/>
      <c r="Y30" s="251"/>
      <c r="Z30" s="251"/>
      <c r="AA30" s="251"/>
      <c r="AB30" s="251"/>
      <c r="AC30" s="251"/>
      <c r="AD30" s="236" t="s">
        <v>5</v>
      </c>
      <c r="AE30" s="250" t="s">
        <v>35</v>
      </c>
      <c r="AF30" s="251"/>
      <c r="AG30" s="251"/>
      <c r="AH30" s="251"/>
      <c r="AI30" s="251"/>
      <c r="AJ30" s="251"/>
      <c r="AK30" s="255"/>
      <c r="AL30" s="144"/>
    </row>
    <row r="31" spans="2:38" ht="12.75" customHeight="1">
      <c r="B31" s="53"/>
      <c r="C31" s="245"/>
      <c r="D31" s="252"/>
      <c r="E31" s="243"/>
      <c r="F31" s="243"/>
      <c r="G31" s="243"/>
      <c r="H31" s="243"/>
      <c r="I31" s="243"/>
      <c r="J31" s="243"/>
      <c r="K31" s="243"/>
      <c r="L31" s="245"/>
      <c r="M31" s="252"/>
      <c r="N31" s="243"/>
      <c r="O31" s="243"/>
      <c r="P31" s="243"/>
      <c r="Q31" s="243"/>
      <c r="R31" s="243"/>
      <c r="S31" s="243"/>
      <c r="T31" s="243"/>
      <c r="U31" s="245"/>
      <c r="V31" s="252"/>
      <c r="W31" s="243"/>
      <c r="X31" s="243"/>
      <c r="Y31" s="243"/>
      <c r="Z31" s="243"/>
      <c r="AA31" s="243"/>
      <c r="AB31" s="243"/>
      <c r="AC31" s="243"/>
      <c r="AD31" s="245"/>
      <c r="AE31" s="252"/>
      <c r="AF31" s="243"/>
      <c r="AG31" s="243"/>
      <c r="AH31" s="243"/>
      <c r="AI31" s="243"/>
      <c r="AJ31" s="243"/>
      <c r="AK31" s="244"/>
      <c r="AL31" s="144"/>
    </row>
    <row r="32" spans="2:38" ht="12.75" customHeight="1">
      <c r="B32" s="53"/>
      <c r="C32" s="245"/>
      <c r="D32" s="252"/>
      <c r="E32" s="243"/>
      <c r="F32" s="243"/>
      <c r="G32" s="243"/>
      <c r="H32" s="243"/>
      <c r="I32" s="243"/>
      <c r="J32" s="243"/>
      <c r="K32" s="243"/>
      <c r="L32" s="245"/>
      <c r="M32" s="252"/>
      <c r="N32" s="243"/>
      <c r="O32" s="243"/>
      <c r="P32" s="243"/>
      <c r="Q32" s="243"/>
      <c r="R32" s="243"/>
      <c r="S32" s="243"/>
      <c r="T32" s="243"/>
      <c r="U32" s="245"/>
      <c r="V32" s="252"/>
      <c r="W32" s="243"/>
      <c r="X32" s="243"/>
      <c r="Y32" s="243"/>
      <c r="Z32" s="243"/>
      <c r="AA32" s="243"/>
      <c r="AB32" s="243"/>
      <c r="AC32" s="243"/>
      <c r="AD32" s="245"/>
      <c r="AE32" s="252"/>
      <c r="AF32" s="243"/>
      <c r="AG32" s="243"/>
      <c r="AH32" s="243"/>
      <c r="AI32" s="243"/>
      <c r="AJ32" s="243"/>
      <c r="AK32" s="244"/>
      <c r="AL32" s="144"/>
    </row>
    <row r="33" spans="2:38" ht="12.75" customHeight="1">
      <c r="B33" s="53"/>
      <c r="C33" s="245"/>
      <c r="D33" s="252"/>
      <c r="E33" s="243"/>
      <c r="F33" s="243"/>
      <c r="G33" s="243"/>
      <c r="H33" s="243"/>
      <c r="I33" s="243"/>
      <c r="J33" s="243"/>
      <c r="K33" s="243"/>
      <c r="L33" s="245"/>
      <c r="M33" s="252"/>
      <c r="N33" s="243"/>
      <c r="O33" s="243"/>
      <c r="P33" s="243"/>
      <c r="Q33" s="243"/>
      <c r="R33" s="243"/>
      <c r="S33" s="243"/>
      <c r="T33" s="243"/>
      <c r="U33" s="245"/>
      <c r="V33" s="252"/>
      <c r="W33" s="243"/>
      <c r="X33" s="243"/>
      <c r="Y33" s="243"/>
      <c r="Z33" s="243"/>
      <c r="AA33" s="243"/>
      <c r="AB33" s="243"/>
      <c r="AC33" s="243"/>
      <c r="AD33" s="245"/>
      <c r="AE33" s="252"/>
      <c r="AF33" s="243"/>
      <c r="AG33" s="243"/>
      <c r="AH33" s="243"/>
      <c r="AI33" s="243"/>
      <c r="AJ33" s="243"/>
      <c r="AK33" s="244"/>
      <c r="AL33" s="144"/>
    </row>
    <row r="34" spans="2:38" ht="12.75" customHeight="1">
      <c r="B34" s="53"/>
      <c r="C34" s="245"/>
      <c r="D34" s="252"/>
      <c r="E34" s="243"/>
      <c r="F34" s="243"/>
      <c r="G34" s="243"/>
      <c r="H34" s="243"/>
      <c r="I34" s="243"/>
      <c r="J34" s="243"/>
      <c r="K34" s="243"/>
      <c r="L34" s="245"/>
      <c r="M34" s="252"/>
      <c r="N34" s="243"/>
      <c r="O34" s="243"/>
      <c r="P34" s="243"/>
      <c r="Q34" s="243"/>
      <c r="R34" s="243"/>
      <c r="S34" s="243"/>
      <c r="T34" s="243"/>
      <c r="U34" s="245"/>
      <c r="V34" s="252"/>
      <c r="W34" s="243"/>
      <c r="X34" s="243"/>
      <c r="Y34" s="243"/>
      <c r="Z34" s="243"/>
      <c r="AA34" s="243"/>
      <c r="AB34" s="243"/>
      <c r="AC34" s="243"/>
      <c r="AD34" s="245"/>
      <c r="AE34" s="252"/>
      <c r="AF34" s="243"/>
      <c r="AG34" s="243"/>
      <c r="AH34" s="243"/>
      <c r="AI34" s="243"/>
      <c r="AJ34" s="243"/>
      <c r="AK34" s="244"/>
      <c r="AL34" s="144"/>
    </row>
    <row r="35" spans="2:38" ht="12.75" customHeight="1">
      <c r="B35" s="54"/>
      <c r="C35" s="245"/>
      <c r="D35" s="252"/>
      <c r="E35" s="243"/>
      <c r="F35" s="243"/>
      <c r="G35" s="243"/>
      <c r="H35" s="243"/>
      <c r="I35" s="243"/>
      <c r="J35" s="243"/>
      <c r="K35" s="243"/>
      <c r="L35" s="245"/>
      <c r="M35" s="252"/>
      <c r="N35" s="243"/>
      <c r="O35" s="243"/>
      <c r="P35" s="243"/>
      <c r="Q35" s="243"/>
      <c r="R35" s="243"/>
      <c r="S35" s="243"/>
      <c r="T35" s="243"/>
      <c r="U35" s="245"/>
      <c r="V35" s="252"/>
      <c r="W35" s="243"/>
      <c r="X35" s="243"/>
      <c r="Y35" s="243"/>
      <c r="Z35" s="243"/>
      <c r="AA35" s="243"/>
      <c r="AB35" s="243"/>
      <c r="AC35" s="243"/>
      <c r="AD35" s="245"/>
      <c r="AE35" s="252"/>
      <c r="AF35" s="243"/>
      <c r="AG35" s="243"/>
      <c r="AH35" s="243"/>
      <c r="AI35" s="243"/>
      <c r="AJ35" s="243"/>
      <c r="AK35" s="244"/>
      <c r="AL35" s="144"/>
    </row>
    <row r="36" spans="2:38" ht="12.75" customHeight="1">
      <c r="B36" s="53"/>
      <c r="C36" s="237"/>
      <c r="D36" s="253"/>
      <c r="E36" s="254"/>
      <c r="F36" s="254"/>
      <c r="G36" s="254"/>
      <c r="H36" s="254"/>
      <c r="I36" s="254"/>
      <c r="J36" s="254"/>
      <c r="K36" s="254"/>
      <c r="L36" s="237"/>
      <c r="M36" s="253"/>
      <c r="N36" s="254"/>
      <c r="O36" s="254"/>
      <c r="P36" s="254"/>
      <c r="Q36" s="254"/>
      <c r="R36" s="254"/>
      <c r="S36" s="254"/>
      <c r="T36" s="254"/>
      <c r="U36" s="237"/>
      <c r="V36" s="253"/>
      <c r="W36" s="254"/>
      <c r="X36" s="254"/>
      <c r="Y36" s="254"/>
      <c r="Z36" s="254"/>
      <c r="AA36" s="254"/>
      <c r="AB36" s="254"/>
      <c r="AC36" s="254"/>
      <c r="AD36" s="237"/>
      <c r="AE36" s="253"/>
      <c r="AF36" s="254"/>
      <c r="AG36" s="254"/>
      <c r="AH36" s="254"/>
      <c r="AI36" s="254"/>
      <c r="AJ36" s="254"/>
      <c r="AK36" s="256"/>
      <c r="AL36" s="144"/>
    </row>
    <row r="37" spans="2:38" ht="10.5" customHeight="1">
      <c r="B37" s="53"/>
      <c r="C37" s="152"/>
      <c r="D37" s="152"/>
      <c r="E37" s="152"/>
      <c r="F37" s="152"/>
      <c r="G37" s="152"/>
      <c r="H37" s="152"/>
      <c r="I37" s="152"/>
      <c r="J37" s="152"/>
      <c r="K37" s="152"/>
      <c r="L37" s="152"/>
      <c r="M37" s="152"/>
      <c r="N37" s="152"/>
      <c r="O37" s="152"/>
      <c r="P37" s="152"/>
      <c r="Q37" s="152"/>
      <c r="R37" s="152"/>
      <c r="S37" s="152"/>
      <c r="T37" s="152"/>
      <c r="U37" s="152"/>
      <c r="V37" s="152"/>
      <c r="W37" s="152"/>
      <c r="X37" s="152"/>
      <c r="Y37" s="152"/>
      <c r="Z37" s="152"/>
      <c r="AA37" s="152"/>
      <c r="AB37" s="152"/>
      <c r="AC37" s="152"/>
      <c r="AD37" s="152"/>
      <c r="AE37" s="152"/>
      <c r="AF37" s="152"/>
      <c r="AG37" s="152"/>
      <c r="AH37" s="152"/>
      <c r="AI37" s="152"/>
      <c r="AJ37" s="152"/>
      <c r="AK37" s="153"/>
      <c r="AL37" s="144"/>
    </row>
    <row r="38" spans="2:38" ht="12.75" customHeight="1">
      <c r="B38" s="881" t="s">
        <v>36</v>
      </c>
      <c r="C38" s="882"/>
      <c r="D38" s="882"/>
      <c r="E38" s="882"/>
      <c r="F38" s="882"/>
      <c r="G38" s="882"/>
      <c r="H38" s="882"/>
      <c r="I38" s="882"/>
      <c r="J38" s="882"/>
      <c r="K38" s="882"/>
      <c r="L38" s="882"/>
      <c r="M38" s="882"/>
      <c r="N38" s="882"/>
      <c r="O38" s="882"/>
      <c r="P38" s="882"/>
      <c r="Q38" s="882"/>
      <c r="R38" s="882"/>
      <c r="S38" s="882"/>
      <c r="T38" s="882"/>
      <c r="U38" s="882"/>
      <c r="V38" s="882"/>
      <c r="W38" s="882"/>
      <c r="X38" s="882"/>
      <c r="Y38" s="882"/>
      <c r="Z38" s="882"/>
      <c r="AA38" s="882"/>
      <c r="AB38" s="882"/>
      <c r="AC38" s="882"/>
      <c r="AD38" s="882"/>
      <c r="AE38" s="882"/>
      <c r="AF38" s="882"/>
      <c r="AG38" s="882"/>
      <c r="AH38" s="882"/>
      <c r="AI38" s="882"/>
      <c r="AJ38" s="882"/>
      <c r="AK38" s="883"/>
      <c r="AL38" s="144"/>
    </row>
    <row r="39" spans="2:38" ht="12.75" customHeight="1">
      <c r="B39" s="53"/>
      <c r="C39" s="236" t="s">
        <v>5</v>
      </c>
      <c r="D39" s="230" t="s">
        <v>37</v>
      </c>
      <c r="E39" s="231"/>
      <c r="F39" s="231"/>
      <c r="G39" s="231"/>
      <c r="H39" s="231"/>
      <c r="I39" s="231"/>
      <c r="J39" s="231"/>
      <c r="K39" s="231"/>
      <c r="L39" s="231"/>
      <c r="M39" s="231"/>
      <c r="N39" s="238"/>
      <c r="O39" s="236" t="s">
        <v>5</v>
      </c>
      <c r="P39" s="230" t="s">
        <v>38</v>
      </c>
      <c r="Q39" s="231"/>
      <c r="R39" s="231"/>
      <c r="S39" s="231"/>
      <c r="T39" s="231"/>
      <c r="U39" s="231"/>
      <c r="V39" s="231"/>
      <c r="W39" s="231"/>
      <c r="X39" s="231"/>
      <c r="Y39" s="232"/>
      <c r="Z39" s="236" t="s">
        <v>5</v>
      </c>
      <c r="AA39" s="230" t="s">
        <v>39</v>
      </c>
      <c r="AB39" s="231"/>
      <c r="AC39" s="231"/>
      <c r="AD39" s="231"/>
      <c r="AE39" s="231"/>
      <c r="AF39" s="231"/>
      <c r="AG39" s="231"/>
      <c r="AH39" s="231"/>
      <c r="AI39" s="231"/>
      <c r="AJ39" s="231"/>
      <c r="AK39" s="232"/>
      <c r="AL39" s="144"/>
    </row>
    <row r="40" spans="2:38" ht="12.75" customHeight="1">
      <c r="B40" s="54"/>
      <c r="C40" s="237"/>
      <c r="D40" s="233"/>
      <c r="E40" s="234"/>
      <c r="F40" s="234"/>
      <c r="G40" s="234"/>
      <c r="H40" s="234"/>
      <c r="I40" s="234"/>
      <c r="J40" s="234"/>
      <c r="K40" s="234"/>
      <c r="L40" s="234"/>
      <c r="M40" s="234"/>
      <c r="N40" s="239"/>
      <c r="O40" s="237"/>
      <c r="P40" s="233"/>
      <c r="Q40" s="234"/>
      <c r="R40" s="234"/>
      <c r="S40" s="234"/>
      <c r="T40" s="234"/>
      <c r="U40" s="234"/>
      <c r="V40" s="234"/>
      <c r="W40" s="234"/>
      <c r="X40" s="234"/>
      <c r="Y40" s="235"/>
      <c r="Z40" s="237"/>
      <c r="AA40" s="233"/>
      <c r="AB40" s="234"/>
      <c r="AC40" s="234"/>
      <c r="AD40" s="234"/>
      <c r="AE40" s="234"/>
      <c r="AF40" s="234"/>
      <c r="AG40" s="234"/>
      <c r="AH40" s="234"/>
      <c r="AI40" s="234"/>
      <c r="AJ40" s="234"/>
      <c r="AK40" s="235"/>
      <c r="AL40" s="144"/>
    </row>
    <row r="41" spans="2:38" ht="12.75" customHeight="1">
      <c r="B41" s="881"/>
      <c r="C41" s="882"/>
      <c r="D41" s="882"/>
      <c r="E41" s="882"/>
      <c r="F41" s="882"/>
      <c r="G41" s="882"/>
      <c r="H41" s="882"/>
      <c r="I41" s="882"/>
      <c r="J41" s="882"/>
      <c r="K41" s="882"/>
      <c r="L41" s="882"/>
      <c r="M41" s="882"/>
      <c r="N41" s="882"/>
      <c r="O41" s="882"/>
      <c r="P41" s="882"/>
      <c r="Q41" s="882"/>
      <c r="R41" s="882"/>
      <c r="S41" s="882"/>
      <c r="T41" s="882"/>
      <c r="U41" s="882"/>
      <c r="V41" s="882"/>
      <c r="W41" s="882"/>
      <c r="X41" s="882"/>
      <c r="Y41" s="882"/>
      <c r="Z41" s="882"/>
      <c r="AA41" s="882"/>
      <c r="AB41" s="882"/>
      <c r="AC41" s="882"/>
      <c r="AD41" s="882"/>
      <c r="AE41" s="882"/>
      <c r="AF41" s="882"/>
      <c r="AG41" s="882"/>
      <c r="AH41" s="882"/>
      <c r="AI41" s="882"/>
      <c r="AJ41" s="882"/>
      <c r="AK41" s="883"/>
      <c r="AL41" s="144"/>
    </row>
    <row r="42" spans="2:38" ht="12.75" customHeight="1">
      <c r="B42" s="881" t="s">
        <v>40</v>
      </c>
      <c r="C42" s="882"/>
      <c r="D42" s="882"/>
      <c r="E42" s="882"/>
      <c r="F42" s="882"/>
      <c r="G42" s="882"/>
      <c r="H42" s="882"/>
      <c r="I42" s="882"/>
      <c r="J42" s="882"/>
      <c r="K42" s="882"/>
      <c r="L42" s="882"/>
      <c r="M42" s="882"/>
      <c r="N42" s="882"/>
      <c r="O42" s="882"/>
      <c r="P42" s="882"/>
      <c r="Q42" s="882"/>
      <c r="R42" s="882"/>
      <c r="S42" s="882"/>
      <c r="T42" s="882"/>
      <c r="U42" s="882"/>
      <c r="V42" s="882"/>
      <c r="W42" s="882"/>
      <c r="X42" s="882"/>
      <c r="Y42" s="882"/>
      <c r="Z42" s="882"/>
      <c r="AA42" s="882"/>
      <c r="AB42" s="882"/>
      <c r="AC42" s="882"/>
      <c r="AD42" s="882"/>
      <c r="AE42" s="882"/>
      <c r="AF42" s="882"/>
      <c r="AG42" s="882"/>
      <c r="AH42" s="882"/>
      <c r="AI42" s="882"/>
      <c r="AJ42" s="882"/>
      <c r="AK42" s="883"/>
      <c r="AL42" s="144"/>
    </row>
    <row r="43" spans="2:38" ht="12.75" customHeight="1">
      <c r="B43" s="53"/>
      <c r="C43" s="236" t="s">
        <v>5</v>
      </c>
      <c r="D43" s="230" t="s">
        <v>41</v>
      </c>
      <c r="E43" s="231"/>
      <c r="F43" s="231"/>
      <c r="G43" s="231"/>
      <c r="H43" s="231"/>
      <c r="I43" s="231"/>
      <c r="J43" s="231"/>
      <c r="K43" s="231"/>
      <c r="L43" s="231"/>
      <c r="M43" s="231"/>
      <c r="N43" s="231"/>
      <c r="O43" s="231"/>
      <c r="P43" s="231"/>
      <c r="Q43" s="231"/>
      <c r="R43" s="231"/>
      <c r="S43" s="231"/>
      <c r="T43" s="236" t="s">
        <v>5</v>
      </c>
      <c r="U43" s="230" t="s">
        <v>42</v>
      </c>
      <c r="V43" s="231"/>
      <c r="W43" s="231"/>
      <c r="X43" s="231"/>
      <c r="Y43" s="231"/>
      <c r="Z43" s="231"/>
      <c r="AA43" s="231"/>
      <c r="AB43" s="231"/>
      <c r="AC43" s="231"/>
      <c r="AD43" s="231"/>
      <c r="AE43" s="231"/>
      <c r="AF43" s="231"/>
      <c r="AG43" s="231"/>
      <c r="AH43" s="231"/>
      <c r="AI43" s="231"/>
      <c r="AJ43" s="231"/>
      <c r="AK43" s="232"/>
      <c r="AL43" s="144"/>
    </row>
    <row r="44" spans="2:38" ht="12.75" customHeight="1">
      <c r="B44" s="54"/>
      <c r="C44" s="237"/>
      <c r="D44" s="233"/>
      <c r="E44" s="234"/>
      <c r="F44" s="234"/>
      <c r="G44" s="234"/>
      <c r="H44" s="234"/>
      <c r="I44" s="234"/>
      <c r="J44" s="234"/>
      <c r="K44" s="234"/>
      <c r="L44" s="234"/>
      <c r="M44" s="234"/>
      <c r="N44" s="234"/>
      <c r="O44" s="234"/>
      <c r="P44" s="234"/>
      <c r="Q44" s="234"/>
      <c r="R44" s="234"/>
      <c r="S44" s="234"/>
      <c r="T44" s="237"/>
      <c r="U44" s="233"/>
      <c r="V44" s="234"/>
      <c r="W44" s="234"/>
      <c r="X44" s="234"/>
      <c r="Y44" s="234"/>
      <c r="Z44" s="234"/>
      <c r="AA44" s="234"/>
      <c r="AB44" s="234"/>
      <c r="AC44" s="234"/>
      <c r="AD44" s="234"/>
      <c r="AE44" s="234"/>
      <c r="AF44" s="234"/>
      <c r="AG44" s="234"/>
      <c r="AH44" s="234"/>
      <c r="AI44" s="234"/>
      <c r="AJ44" s="234"/>
      <c r="AK44" s="235"/>
      <c r="AL44" s="144"/>
    </row>
    <row r="45" spans="2:38" ht="12.75" customHeight="1">
      <c r="B45" s="884"/>
      <c r="C45" s="885"/>
      <c r="D45" s="885"/>
      <c r="E45" s="885"/>
      <c r="F45" s="885"/>
      <c r="G45" s="885"/>
      <c r="H45" s="885"/>
      <c r="I45" s="885"/>
      <c r="J45" s="885"/>
      <c r="K45" s="885"/>
      <c r="L45" s="885"/>
      <c r="M45" s="885"/>
      <c r="N45" s="885"/>
      <c r="O45" s="885"/>
      <c r="P45" s="885"/>
      <c r="Q45" s="885"/>
      <c r="R45" s="885"/>
      <c r="S45" s="885"/>
      <c r="T45" s="885"/>
      <c r="U45" s="885"/>
      <c r="V45" s="885"/>
      <c r="W45" s="885"/>
      <c r="X45" s="885"/>
      <c r="Y45" s="885"/>
      <c r="Z45" s="885"/>
      <c r="AA45" s="885"/>
      <c r="AB45" s="885"/>
      <c r="AC45" s="885"/>
      <c r="AD45" s="885"/>
      <c r="AE45" s="885"/>
      <c r="AF45" s="885"/>
      <c r="AG45" s="885"/>
      <c r="AH45" s="885"/>
      <c r="AI45" s="885"/>
      <c r="AJ45" s="885"/>
      <c r="AK45" s="886"/>
      <c r="AL45" s="144"/>
    </row>
    <row r="46" spans="2:38" ht="21.75" customHeight="1">
      <c r="B46" s="257" t="s">
        <v>43</v>
      </c>
      <c r="C46" s="257"/>
      <c r="D46" s="258" t="s">
        <v>44</v>
      </c>
      <c r="E46" s="258"/>
      <c r="F46" s="258"/>
      <c r="G46" s="258"/>
      <c r="H46" s="258"/>
      <c r="I46" s="258"/>
      <c r="J46" s="258"/>
      <c r="K46" s="258"/>
      <c r="L46" s="258"/>
      <c r="M46" s="258"/>
      <c r="N46" s="258"/>
      <c r="O46" s="258"/>
      <c r="P46" s="258"/>
      <c r="Q46" s="258"/>
      <c r="R46" s="258"/>
      <c r="S46" s="258"/>
      <c r="T46" s="258"/>
      <c r="U46" s="258"/>
      <c r="V46" s="258"/>
      <c r="W46" s="258"/>
      <c r="X46" s="258"/>
      <c r="Y46" s="258"/>
      <c r="Z46" s="258"/>
      <c r="AA46" s="258"/>
      <c r="AB46" s="258"/>
      <c r="AC46" s="258"/>
      <c r="AD46" s="258"/>
      <c r="AE46" s="258"/>
      <c r="AF46" s="258"/>
      <c r="AG46" s="258"/>
      <c r="AH46" s="258"/>
      <c r="AI46" s="258"/>
      <c r="AJ46" s="258"/>
      <c r="AK46" s="258"/>
      <c r="AL46" s="146"/>
    </row>
    <row r="47" spans="2:38" s="36" customFormat="1" ht="12" customHeight="1">
      <c r="B47" s="151"/>
      <c r="C47" s="148"/>
      <c r="D47" s="148"/>
      <c r="E47" s="148"/>
      <c r="F47" s="148"/>
      <c r="G47" s="148"/>
      <c r="H47" s="151"/>
      <c r="I47" s="148"/>
      <c r="J47" s="148"/>
      <c r="K47" s="148"/>
      <c r="L47" s="148"/>
      <c r="M47" s="148"/>
      <c r="N47" s="151"/>
      <c r="O47" s="149"/>
      <c r="P47" s="149"/>
      <c r="Q47" s="149"/>
      <c r="R47" s="149"/>
      <c r="S47" s="149"/>
      <c r="T47" s="151"/>
      <c r="U47" s="148"/>
      <c r="V47" s="148"/>
      <c r="W47" s="148"/>
      <c r="X47" s="148"/>
      <c r="Y47" s="148"/>
      <c r="Z47" s="151"/>
      <c r="AA47" s="149"/>
      <c r="AB47" s="149"/>
      <c r="AC47" s="149"/>
      <c r="AD47" s="149"/>
      <c r="AE47" s="149"/>
      <c r="AF47" s="151"/>
      <c r="AG47" s="149"/>
      <c r="AH47" s="149"/>
      <c r="AI47" s="149"/>
      <c r="AJ47" s="149"/>
      <c r="AK47" s="149"/>
      <c r="AL47" s="149"/>
    </row>
  </sheetData>
  <sheetProtection formatCells="0" formatColumns="0" insertColumns="0" insertRows="0" insertHyperlinks="0" deleteColumns="0" deleteRows="0" selectLockedCells="1" sort="0" autoFilter="0" pivotTables="0"/>
  <mergeCells count="76">
    <mergeCell ref="B45:AK45"/>
    <mergeCell ref="B46:C46"/>
    <mergeCell ref="D46:AK46"/>
    <mergeCell ref="AA39:AK40"/>
    <mergeCell ref="B41:AK41"/>
    <mergeCell ref="B42:AK42"/>
    <mergeCell ref="C43:C44"/>
    <mergeCell ref="D43:S44"/>
    <mergeCell ref="T43:T44"/>
    <mergeCell ref="U43:AK44"/>
    <mergeCell ref="AD30:AD36"/>
    <mergeCell ref="AE30:AK36"/>
    <mergeCell ref="B38:AK38"/>
    <mergeCell ref="C39:C40"/>
    <mergeCell ref="D39:N40"/>
    <mergeCell ref="O39:O40"/>
    <mergeCell ref="P39:Y40"/>
    <mergeCell ref="Z39:Z40"/>
    <mergeCell ref="C30:C36"/>
    <mergeCell ref="D30:K36"/>
    <mergeCell ref="L30:L36"/>
    <mergeCell ref="M30:T36"/>
    <mergeCell ref="U30:U36"/>
    <mergeCell ref="V30:AC36"/>
    <mergeCell ref="V25:AC28"/>
    <mergeCell ref="AD25:AD28"/>
    <mergeCell ref="AE25:AK28"/>
    <mergeCell ref="B29:AK29"/>
    <mergeCell ref="AA20:AK22"/>
    <mergeCell ref="B23:AK23"/>
    <mergeCell ref="B24:AK24"/>
    <mergeCell ref="C25:C28"/>
    <mergeCell ref="D25:K28"/>
    <mergeCell ref="L25:L28"/>
    <mergeCell ref="M25:T28"/>
    <mergeCell ref="U25:U28"/>
    <mergeCell ref="B17:AK17"/>
    <mergeCell ref="B18:AK19"/>
    <mergeCell ref="C20:C22"/>
    <mergeCell ref="D20:N22"/>
    <mergeCell ref="O20:O22"/>
    <mergeCell ref="P20:Y22"/>
    <mergeCell ref="Z20:Z22"/>
    <mergeCell ref="B14:AK14"/>
    <mergeCell ref="C15:C16"/>
    <mergeCell ref="D15:I16"/>
    <mergeCell ref="J15:J16"/>
    <mergeCell ref="K15:P16"/>
    <mergeCell ref="Q15:Q16"/>
    <mergeCell ref="R15:W16"/>
    <mergeCell ref="X15:X16"/>
    <mergeCell ref="Y15:AD16"/>
    <mergeCell ref="AE15:AE16"/>
    <mergeCell ref="AF15:AK16"/>
    <mergeCell ref="X12:X13"/>
    <mergeCell ref="Y12:AD13"/>
    <mergeCell ref="AE12:AE13"/>
    <mergeCell ref="AF12:AK13"/>
    <mergeCell ref="C12:C13"/>
    <mergeCell ref="D12:I13"/>
    <mergeCell ref="J12:J13"/>
    <mergeCell ref="K12:P13"/>
    <mergeCell ref="Q12:Q13"/>
    <mergeCell ref="R12:W13"/>
    <mergeCell ref="B11:AK11"/>
    <mergeCell ref="B6:AK6"/>
    <mergeCell ref="C7:C8"/>
    <mergeCell ref="D7:N8"/>
    <mergeCell ref="O7:O8"/>
    <mergeCell ref="P7:Y8"/>
    <mergeCell ref="Z7:Z8"/>
    <mergeCell ref="A1:AL1"/>
    <mergeCell ref="B5:AK5"/>
    <mergeCell ref="AA7:AK8"/>
    <mergeCell ref="B9:AK9"/>
    <mergeCell ref="B10:AK10"/>
  </mergeCells>
  <phoneticPr fontId="8"/>
  <dataValidations count="1">
    <dataValidation type="list" allowBlank="1" showInputMessage="1" showErrorMessage="1" sqref="H4 N4 T4 AF4 X15:X16 C7:C8 Z7:Z8 X12:X13 Q12:Q13 AE12:AE13 O7:O8 C15:C16 J15:J16 Z20:Z22 J12:J13 C12:C13 Q15:Q16 AE15:AE16 C20:C22 O20:O22 U25:U28 L25:L28 C25:C28 AD25:AD28 C30:C36 L30:L36 U30:U36 AD30:AD36 O39:O40 C39:C40 Z39:Z40 C43:C44 T43:T44" xr:uid="{00000000-0002-0000-0600-000000000000}">
      <formula1>"□,■"</formula1>
    </dataValidation>
  </dataValidations>
  <printOptions horizontalCentered="1"/>
  <pageMargins left="0.23622047244094488" right="0.23622047244094488" top="0.74803149606299213" bottom="0.74803149606299213" header="0.31496062992125984" footer="0.31496062992125984"/>
  <pageSetup paperSize="9" scale="91"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AE67B-CF76-47C2-A51C-E4217EA2E656}">
  <sheetPr>
    <pageSetUpPr fitToPage="1"/>
  </sheetPr>
  <dimension ref="B1:M19"/>
  <sheetViews>
    <sheetView zoomScale="106" zoomScaleNormal="106" workbookViewId="0">
      <selection activeCell="C12" sqref="C12"/>
    </sheetView>
  </sheetViews>
  <sheetFormatPr defaultColWidth="9.28515625" defaultRowHeight="18.75"/>
  <cols>
    <col min="1" max="2" width="2.7109375" style="205" customWidth="1"/>
    <col min="3" max="3" width="17.42578125" style="205" customWidth="1"/>
    <col min="4" max="4" width="21.85546875" style="205" customWidth="1"/>
    <col min="5" max="5" width="23.7109375" style="205" customWidth="1"/>
    <col min="6" max="6" width="23.42578125" style="205" customWidth="1"/>
    <col min="7" max="8" width="23.7109375" style="205" customWidth="1"/>
    <col min="9" max="9" width="14.85546875" style="205" customWidth="1"/>
    <col min="10" max="10" width="9.28515625" style="205"/>
    <col min="11" max="11" width="13.28515625" style="205" bestFit="1" customWidth="1"/>
    <col min="12" max="12" width="12.42578125" style="205" bestFit="1" customWidth="1"/>
    <col min="13" max="13" width="13.28515625" style="205" bestFit="1" customWidth="1"/>
    <col min="14" max="16384" width="9.28515625" style="205"/>
  </cols>
  <sheetData>
    <row r="1" spans="2:13" s="199" customFormat="1" ht="23.1" customHeight="1">
      <c r="C1" s="259"/>
      <c r="D1" s="259"/>
      <c r="E1" s="260"/>
      <c r="F1" s="260"/>
      <c r="G1" s="260"/>
      <c r="H1" s="260"/>
      <c r="I1" s="260"/>
    </row>
    <row r="2" spans="2:13" s="199" customFormat="1" ht="33.950000000000003" customHeight="1">
      <c r="B2" s="261" t="s">
        <v>45</v>
      </c>
      <c r="C2" s="261"/>
      <c r="D2" s="261"/>
      <c r="E2" s="222" t="s">
        <v>46</v>
      </c>
      <c r="F2" s="223" t="s">
        <v>47</v>
      </c>
      <c r="G2" s="223" t="s">
        <v>48</v>
      </c>
      <c r="H2" s="224" t="s">
        <v>49</v>
      </c>
      <c r="I2" s="262" t="s">
        <v>50</v>
      </c>
    </row>
    <row r="3" spans="2:13" ht="73.5" customHeight="1">
      <c r="B3" s="261"/>
      <c r="C3" s="261"/>
      <c r="D3" s="261"/>
      <c r="E3" s="202" t="s">
        <v>51</v>
      </c>
      <c r="F3" s="203" t="s">
        <v>52</v>
      </c>
      <c r="G3" s="228" t="s">
        <v>53</v>
      </c>
      <c r="H3" s="204" t="s">
        <v>54</v>
      </c>
      <c r="I3" s="263"/>
    </row>
    <row r="4" spans="2:13">
      <c r="B4" s="264" t="s">
        <v>55</v>
      </c>
      <c r="C4" s="265"/>
      <c r="D4" s="225" t="s">
        <v>56</v>
      </c>
      <c r="E4" s="207"/>
      <c r="F4" s="208"/>
      <c r="G4" s="208"/>
      <c r="H4" s="204"/>
      <c r="I4" s="209"/>
    </row>
    <row r="5" spans="2:13">
      <c r="B5" s="210">
        <v>1</v>
      </c>
      <c r="C5" s="211"/>
      <c r="D5" s="211"/>
      <c r="E5" s="212"/>
      <c r="F5" s="213"/>
      <c r="G5" s="213"/>
      <c r="H5" s="214"/>
      <c r="I5" s="206"/>
      <c r="K5" s="221"/>
      <c r="L5" s="220"/>
    </row>
    <row r="6" spans="2:13">
      <c r="B6" s="210">
        <v>2</v>
      </c>
      <c r="C6" s="211"/>
      <c r="D6" s="211"/>
      <c r="E6" s="212"/>
      <c r="F6" s="213"/>
      <c r="G6" s="215"/>
      <c r="H6" s="214"/>
      <c r="I6" s="206"/>
      <c r="K6" s="219"/>
    </row>
    <row r="7" spans="2:13">
      <c r="B7" s="210">
        <v>3</v>
      </c>
      <c r="C7" s="211"/>
      <c r="D7" s="211"/>
      <c r="E7" s="212"/>
      <c r="F7" s="213"/>
      <c r="G7" s="213"/>
      <c r="H7" s="214"/>
      <c r="I7" s="206"/>
      <c r="K7" s="219"/>
      <c r="L7" s="218"/>
      <c r="M7" s="218"/>
    </row>
    <row r="8" spans="2:13">
      <c r="B8" s="210">
        <v>4</v>
      </c>
      <c r="C8" s="211"/>
      <c r="D8" s="211"/>
      <c r="E8" s="212"/>
      <c r="F8" s="213"/>
      <c r="G8" s="215"/>
      <c r="H8" s="214"/>
      <c r="I8" s="206"/>
      <c r="K8" s="219"/>
      <c r="L8" s="218"/>
    </row>
    <row r="9" spans="2:13">
      <c r="B9" s="210">
        <v>5</v>
      </c>
      <c r="C9" s="211"/>
      <c r="D9" s="211"/>
      <c r="E9" s="212"/>
      <c r="F9" s="213"/>
      <c r="G9" s="213"/>
      <c r="H9" s="214"/>
      <c r="I9" s="206"/>
      <c r="K9" s="221"/>
    </row>
    <row r="10" spans="2:13">
      <c r="B10" s="210">
        <v>6</v>
      </c>
      <c r="C10" s="211"/>
      <c r="D10" s="211"/>
      <c r="E10" s="212"/>
      <c r="F10" s="213"/>
      <c r="G10" s="213"/>
      <c r="H10" s="214"/>
      <c r="I10" s="206"/>
      <c r="K10" s="219"/>
    </row>
    <row r="11" spans="2:13">
      <c r="B11" s="210">
        <v>7</v>
      </c>
      <c r="C11" s="211"/>
      <c r="D11" s="211"/>
      <c r="E11" s="212"/>
      <c r="F11" s="213"/>
      <c r="G11" s="213"/>
      <c r="H11" s="214"/>
      <c r="I11" s="206"/>
      <c r="K11" s="219"/>
    </row>
    <row r="12" spans="2:13">
      <c r="B12" s="210">
        <v>8</v>
      </c>
      <c r="C12" s="211"/>
      <c r="D12" s="217"/>
      <c r="E12" s="212"/>
      <c r="F12" s="213"/>
      <c r="G12" s="215"/>
      <c r="H12" s="216"/>
      <c r="I12" s="206"/>
      <c r="K12" s="218"/>
    </row>
    <row r="13" spans="2:13">
      <c r="B13" s="268" t="s">
        <v>57</v>
      </c>
      <c r="C13" s="269"/>
      <c r="D13" s="270"/>
      <c r="E13" s="213">
        <f>SUM(E5:E12)</f>
        <v>0</v>
      </c>
      <c r="F13" s="213">
        <f>SUM(F5:F12)</f>
        <v>0</v>
      </c>
      <c r="G13" s="213">
        <f>SUM(G5:G12)</f>
        <v>0</v>
      </c>
      <c r="H13" s="214">
        <f>F13-G13</f>
        <v>0</v>
      </c>
      <c r="I13" s="226"/>
      <c r="K13" s="218"/>
    </row>
    <row r="15" spans="2:13" ht="118.7" customHeight="1">
      <c r="B15" s="271" t="s">
        <v>58</v>
      </c>
      <c r="C15" s="272"/>
      <c r="D15" s="266"/>
      <c r="E15" s="267"/>
      <c r="F15" s="267"/>
      <c r="G15" s="267"/>
      <c r="H15" s="267"/>
      <c r="I15" s="267"/>
    </row>
    <row r="17" ht="18.75" customHeight="1"/>
    <row r="18" ht="18.75" customHeight="1"/>
    <row r="19" ht="18.75" customHeight="1"/>
  </sheetData>
  <mergeCells count="7">
    <mergeCell ref="C1:I1"/>
    <mergeCell ref="B2:D3"/>
    <mergeCell ref="I2:I3"/>
    <mergeCell ref="B4:C4"/>
    <mergeCell ref="D15:I15"/>
    <mergeCell ref="B13:D13"/>
    <mergeCell ref="B15:C15"/>
  </mergeCells>
  <phoneticPr fontId="8"/>
  <pageMargins left="0.70866141732283472" right="0.70866141732283472" top="0.74803149606299213" bottom="0.74803149606299213" header="0.31496062992125984" footer="0.31496062992125984"/>
  <pageSetup paperSize="9" scale="66" orientation="landscape" r:id="rId1"/>
  <headerFooter>
    <oddFooter>&amp;C&amp;9&amp;P/&amp;N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15445-9C70-4ED1-B697-BA75019A6386}">
  <sheetPr>
    <pageSetUpPr fitToPage="1"/>
  </sheetPr>
  <dimension ref="B1:M18"/>
  <sheetViews>
    <sheetView tabSelected="1" zoomScale="80" zoomScaleNormal="80" workbookViewId="0">
      <selection activeCell="K11" sqref="K11"/>
    </sheetView>
  </sheetViews>
  <sheetFormatPr defaultColWidth="9.28515625" defaultRowHeight="18.75"/>
  <cols>
    <col min="1" max="2" width="2.7109375" style="205" customWidth="1"/>
    <col min="3" max="3" width="17.42578125" style="205" customWidth="1"/>
    <col min="4" max="4" width="21.85546875" style="205" customWidth="1"/>
    <col min="5" max="5" width="23.7109375" style="205" customWidth="1"/>
    <col min="6" max="6" width="23.42578125" style="205" customWidth="1"/>
    <col min="7" max="8" width="23.7109375" style="205" customWidth="1"/>
    <col min="9" max="9" width="14.85546875" style="205" customWidth="1"/>
    <col min="10" max="10" width="9.28515625" style="205"/>
    <col min="11" max="11" width="13.28515625" style="205" bestFit="1" customWidth="1"/>
    <col min="12" max="12" width="12.42578125" style="205" bestFit="1" customWidth="1"/>
    <col min="13" max="13" width="13.28515625" style="205" bestFit="1" customWidth="1"/>
    <col min="14" max="16384" width="9.28515625" style="205"/>
  </cols>
  <sheetData>
    <row r="1" spans="2:13" s="199" customFormat="1" ht="23.1" customHeight="1">
      <c r="C1" s="274" t="s">
        <v>59</v>
      </c>
      <c r="D1" s="274"/>
      <c r="E1" s="275"/>
      <c r="F1" s="275"/>
      <c r="G1" s="275"/>
      <c r="H1" s="275"/>
      <c r="I1" s="275"/>
    </row>
    <row r="2" spans="2:13" s="199" customFormat="1" ht="33.950000000000003" customHeight="1">
      <c r="B2" s="276" t="s">
        <v>60</v>
      </c>
      <c r="C2" s="276"/>
      <c r="D2" s="276"/>
      <c r="E2" s="200" t="s">
        <v>46</v>
      </c>
      <c r="F2" s="201" t="s">
        <v>61</v>
      </c>
      <c r="G2" s="201" t="s">
        <v>62</v>
      </c>
      <c r="H2" s="227" t="s">
        <v>49</v>
      </c>
      <c r="I2" s="262" t="s">
        <v>50</v>
      </c>
    </row>
    <row r="3" spans="2:13" ht="73.5" customHeight="1">
      <c r="B3" s="276"/>
      <c r="C3" s="276"/>
      <c r="D3" s="276"/>
      <c r="E3" s="202" t="s">
        <v>51</v>
      </c>
      <c r="F3" s="203" t="s">
        <v>52</v>
      </c>
      <c r="G3" s="228" t="s">
        <v>53</v>
      </c>
      <c r="H3" s="204" t="s">
        <v>54</v>
      </c>
      <c r="I3" s="263"/>
    </row>
    <row r="4" spans="2:13">
      <c r="B4" s="277" t="s">
        <v>63</v>
      </c>
      <c r="C4" s="277"/>
      <c r="D4" s="206" t="s">
        <v>64</v>
      </c>
      <c r="E4" s="207"/>
      <c r="F4" s="208"/>
      <c r="G4" s="208"/>
      <c r="H4" s="204"/>
      <c r="I4" s="209"/>
    </row>
    <row r="5" spans="2:13">
      <c r="B5" s="210">
        <v>1</v>
      </c>
      <c r="C5" s="211" t="s">
        <v>65</v>
      </c>
      <c r="D5" s="211" t="s">
        <v>66</v>
      </c>
      <c r="E5" s="212">
        <v>240000000</v>
      </c>
      <c r="F5" s="213">
        <f>E5*0.78</f>
        <v>187200000</v>
      </c>
      <c r="G5" s="213">
        <v>124450000</v>
      </c>
      <c r="H5" s="214">
        <f>F5-G5</f>
        <v>62750000</v>
      </c>
      <c r="I5" s="206" t="s">
        <v>67</v>
      </c>
      <c r="K5" s="221"/>
      <c r="L5" s="220"/>
    </row>
    <row r="6" spans="2:13">
      <c r="B6" s="210">
        <v>2</v>
      </c>
      <c r="C6" s="211" t="s">
        <v>65</v>
      </c>
      <c r="D6" s="211" t="s">
        <v>68</v>
      </c>
      <c r="E6" s="212">
        <v>47000000</v>
      </c>
      <c r="F6" s="213">
        <f t="shared" ref="F6:F9" si="0">E6*0.78</f>
        <v>36660000</v>
      </c>
      <c r="G6" s="215" t="s">
        <v>69</v>
      </c>
      <c r="H6" s="214">
        <v>36660000</v>
      </c>
      <c r="I6" s="206" t="s">
        <v>67</v>
      </c>
      <c r="K6" s="219"/>
    </row>
    <row r="7" spans="2:13">
      <c r="B7" s="210">
        <v>3</v>
      </c>
      <c r="C7" s="211" t="s">
        <v>65</v>
      </c>
      <c r="D7" s="211" t="s">
        <v>70</v>
      </c>
      <c r="E7" s="212">
        <v>76000000</v>
      </c>
      <c r="F7" s="213">
        <f t="shared" si="0"/>
        <v>59280000</v>
      </c>
      <c r="G7" s="213">
        <v>0</v>
      </c>
      <c r="H7" s="214">
        <f>F7-G7</f>
        <v>59280000</v>
      </c>
      <c r="I7" s="206" t="s">
        <v>67</v>
      </c>
      <c r="K7" s="219"/>
      <c r="L7" s="218"/>
      <c r="M7" s="218"/>
    </row>
    <row r="8" spans="2:13">
      <c r="B8" s="210">
        <v>4</v>
      </c>
      <c r="C8" s="211" t="s">
        <v>65</v>
      </c>
      <c r="D8" s="211" t="s">
        <v>71</v>
      </c>
      <c r="E8" s="212">
        <v>55000000</v>
      </c>
      <c r="F8" s="213">
        <f>E8*0.78</f>
        <v>42900000</v>
      </c>
      <c r="G8" s="215">
        <v>0</v>
      </c>
      <c r="H8" s="214">
        <v>42900000</v>
      </c>
      <c r="I8" s="206" t="s">
        <v>67</v>
      </c>
      <c r="K8" s="219"/>
      <c r="L8" s="218"/>
    </row>
    <row r="9" spans="2:13">
      <c r="B9" s="210">
        <v>5</v>
      </c>
      <c r="C9" s="211" t="s">
        <v>65</v>
      </c>
      <c r="D9" s="211" t="s">
        <v>72</v>
      </c>
      <c r="E9" s="212">
        <v>45000000</v>
      </c>
      <c r="F9" s="213">
        <f t="shared" si="0"/>
        <v>35100000</v>
      </c>
      <c r="G9" s="213">
        <v>0</v>
      </c>
      <c r="H9" s="214">
        <f>F9-G9</f>
        <v>35100000</v>
      </c>
      <c r="I9" s="206" t="s">
        <v>67</v>
      </c>
      <c r="K9" s="221"/>
    </row>
    <row r="10" spans="2:13">
      <c r="B10" s="210">
        <v>6</v>
      </c>
      <c r="C10" s="211" t="s">
        <v>65</v>
      </c>
      <c r="D10" s="211" t="s">
        <v>73</v>
      </c>
      <c r="E10" s="212">
        <v>17500000</v>
      </c>
      <c r="F10" s="213">
        <f>E10*0.78</f>
        <v>13650000</v>
      </c>
      <c r="G10" s="213">
        <f>F10*0.34</f>
        <v>4641000</v>
      </c>
      <c r="H10" s="214">
        <f>F10-G10</f>
        <v>9009000</v>
      </c>
      <c r="I10" s="206" t="s">
        <v>67</v>
      </c>
      <c r="K10" s="219"/>
    </row>
    <row r="11" spans="2:13">
      <c r="B11" s="210">
        <v>7</v>
      </c>
      <c r="C11" s="211" t="s">
        <v>65</v>
      </c>
      <c r="D11" s="217" t="s">
        <v>74</v>
      </c>
      <c r="E11" s="212">
        <v>37000000</v>
      </c>
      <c r="F11" s="213">
        <v>0</v>
      </c>
      <c r="G11" s="215">
        <v>0</v>
      </c>
      <c r="H11" s="216" t="s">
        <v>75</v>
      </c>
      <c r="I11" s="206" t="s">
        <v>67</v>
      </c>
      <c r="K11" s="218"/>
    </row>
    <row r="12" spans="2:13">
      <c r="B12" s="268" t="s">
        <v>57</v>
      </c>
      <c r="C12" s="269"/>
      <c r="D12" s="270"/>
      <c r="E12" s="213">
        <f>SUM(E5:E11)</f>
        <v>517500000</v>
      </c>
      <c r="F12" s="213">
        <f>SUM(F5:F11)</f>
        <v>374790000</v>
      </c>
      <c r="G12" s="213">
        <f>SUM(G5:G11)</f>
        <v>129091000</v>
      </c>
      <c r="H12" s="214">
        <f>F12-G12</f>
        <v>245699000</v>
      </c>
      <c r="I12" s="226"/>
      <c r="K12" s="218"/>
    </row>
    <row r="14" spans="2:13" ht="78" customHeight="1">
      <c r="B14" s="271" t="s">
        <v>58</v>
      </c>
      <c r="C14" s="272"/>
      <c r="D14" s="266" t="s">
        <v>76</v>
      </c>
      <c r="E14" s="267"/>
      <c r="F14" s="267"/>
      <c r="G14" s="267"/>
      <c r="H14" s="267"/>
      <c r="I14" s="267"/>
    </row>
    <row r="15" spans="2:13">
      <c r="C15" s="205" t="s">
        <v>77</v>
      </c>
    </row>
    <row r="16" spans="2:13" ht="40.5" customHeight="1">
      <c r="C16" s="273" t="s">
        <v>78</v>
      </c>
      <c r="D16" s="273"/>
      <c r="E16" s="273"/>
      <c r="F16" s="273"/>
      <c r="G16" s="273"/>
      <c r="H16" s="273"/>
      <c r="I16" s="273"/>
    </row>
    <row r="17" spans="3:3">
      <c r="C17" s="205" t="s">
        <v>79</v>
      </c>
    </row>
    <row r="18" spans="3:3">
      <c r="C18" s="205" t="s">
        <v>80</v>
      </c>
    </row>
  </sheetData>
  <mergeCells count="8">
    <mergeCell ref="C16:I16"/>
    <mergeCell ref="C1:I1"/>
    <mergeCell ref="B2:D3"/>
    <mergeCell ref="I2:I3"/>
    <mergeCell ref="B4:C4"/>
    <mergeCell ref="D14:I14"/>
    <mergeCell ref="B12:D12"/>
    <mergeCell ref="B14:C14"/>
  </mergeCells>
  <phoneticPr fontId="8"/>
  <pageMargins left="0.70866141732283472" right="0.70866141732283472" top="0.74803149606299213" bottom="0.74803149606299213" header="0.31496062992125984" footer="0.31496062992125984"/>
  <pageSetup paperSize="9" scale="66" orientation="landscape" r:id="rId1"/>
  <headerFooter>
    <oddFooter>&amp;C&amp;9&amp;P/&amp;N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249977111117893"/>
  </sheetPr>
  <dimension ref="A1:W59"/>
  <sheetViews>
    <sheetView view="pageBreakPreview" topLeftCell="A19" zoomScale="80" zoomScaleNormal="100" zoomScaleSheetLayoutView="80" workbookViewId="0">
      <selection activeCell="O32" sqref="O32:P32"/>
    </sheetView>
  </sheetViews>
  <sheetFormatPr defaultColWidth="7.140625" defaultRowHeight="14.25"/>
  <cols>
    <col min="1" max="1" width="2.85546875" style="188" customWidth="1"/>
    <col min="2" max="8" width="8.85546875" style="188" customWidth="1"/>
    <col min="9" max="9" width="2.85546875" style="188" customWidth="1"/>
    <col min="10" max="16" width="8.85546875" style="188" customWidth="1"/>
    <col min="17" max="17" width="2.85546875" style="188" customWidth="1"/>
    <col min="18" max="18" width="7.140625" style="188"/>
    <col min="19" max="19" width="5.140625" style="188" bestFit="1" customWidth="1"/>
    <col min="20" max="20" width="8.42578125" style="188" bestFit="1" customWidth="1"/>
    <col min="21" max="16384" width="7.140625" style="188"/>
  </cols>
  <sheetData>
    <row r="1" spans="1:20" ht="31.5" customHeight="1">
      <c r="A1" s="197"/>
      <c r="B1" s="198" t="s">
        <v>81</v>
      </c>
      <c r="J1" s="198"/>
    </row>
    <row r="2" spans="1:20" s="191" customFormat="1" ht="25.5" customHeight="1" thickBot="1">
      <c r="B2" s="189" t="s">
        <v>82</v>
      </c>
      <c r="D2" s="191">
        <v>10</v>
      </c>
      <c r="J2" s="189" t="s">
        <v>82</v>
      </c>
      <c r="L2" s="191">
        <v>11</v>
      </c>
    </row>
    <row r="3" spans="1:20" s="191" customFormat="1" ht="25.5" customHeight="1" thickBot="1">
      <c r="B3" s="302" t="s">
        <v>83</v>
      </c>
      <c r="C3" s="303"/>
      <c r="D3" s="192" t="s">
        <v>84</v>
      </c>
      <c r="E3" s="304" t="s">
        <v>85</v>
      </c>
      <c r="F3" s="303"/>
      <c r="G3" s="305" t="s">
        <v>86</v>
      </c>
      <c r="H3" s="306"/>
      <c r="J3" s="302" t="s">
        <v>83</v>
      </c>
      <c r="K3" s="303"/>
      <c r="L3" s="192" t="s">
        <v>84</v>
      </c>
      <c r="M3" s="304" t="s">
        <v>85</v>
      </c>
      <c r="N3" s="303"/>
      <c r="O3" s="305" t="s">
        <v>86</v>
      </c>
      <c r="P3" s="306"/>
      <c r="S3" s="180" t="s">
        <v>87</v>
      </c>
      <c r="T3" s="181" t="s">
        <v>88</v>
      </c>
    </row>
    <row r="4" spans="1:20" ht="25.5" customHeight="1">
      <c r="B4" s="296">
        <v>1</v>
      </c>
      <c r="C4" s="297"/>
      <c r="D4" s="193">
        <f>VLOOKUP($D$2,$S$4:$T$58,2,FALSE)</f>
        <v>0.12330000000000001</v>
      </c>
      <c r="E4" s="298">
        <v>100</v>
      </c>
      <c r="F4" s="299"/>
      <c r="G4" s="300">
        <f>B4*D4*E4</f>
        <v>12.33</v>
      </c>
      <c r="H4" s="301"/>
      <c r="I4" s="190"/>
      <c r="J4" s="296">
        <v>1</v>
      </c>
      <c r="K4" s="297"/>
      <c r="L4" s="193">
        <f>VLOOKUP($L$2,$S$4:$T$58,2,FALSE)</f>
        <v>0.1142</v>
      </c>
      <c r="M4" s="298">
        <v>100</v>
      </c>
      <c r="N4" s="299"/>
      <c r="O4" s="300">
        <f>J4*L4*M4</f>
        <v>11.42</v>
      </c>
      <c r="P4" s="301"/>
      <c r="Q4" s="190"/>
      <c r="R4" s="189"/>
      <c r="S4" s="182">
        <v>5</v>
      </c>
      <c r="T4" s="183">
        <v>0.22459999999999999</v>
      </c>
    </row>
    <row r="5" spans="1:20" ht="25.5" customHeight="1">
      <c r="B5" s="284">
        <v>2</v>
      </c>
      <c r="C5" s="285"/>
      <c r="D5" s="194">
        <f t="shared" ref="D5:D21" si="0">VLOOKUP($D$2,$S$4:$T$58,2,FALSE)</f>
        <v>0.12330000000000001</v>
      </c>
      <c r="E5" s="286">
        <v>100</v>
      </c>
      <c r="F5" s="287"/>
      <c r="G5" s="288">
        <f t="shared" ref="G5:G21" si="1">B5*D5*E5</f>
        <v>24.66</v>
      </c>
      <c r="H5" s="289"/>
      <c r="I5" s="190"/>
      <c r="J5" s="284">
        <v>2</v>
      </c>
      <c r="K5" s="285"/>
      <c r="L5" s="194">
        <f t="shared" ref="L5:L21" si="2">VLOOKUP($L$2,$S$4:$T$58,2,FALSE)</f>
        <v>0.1142</v>
      </c>
      <c r="M5" s="286">
        <v>100</v>
      </c>
      <c r="N5" s="287"/>
      <c r="O5" s="288">
        <f t="shared" ref="O5:O18" si="3">J5*L5*M5</f>
        <v>22.84</v>
      </c>
      <c r="P5" s="289"/>
      <c r="Q5" s="190"/>
      <c r="R5" s="189"/>
      <c r="S5" s="184">
        <v>6</v>
      </c>
      <c r="T5" s="185">
        <v>0.1908</v>
      </c>
    </row>
    <row r="6" spans="1:20" ht="25.5" customHeight="1">
      <c r="B6" s="284">
        <v>3</v>
      </c>
      <c r="C6" s="285"/>
      <c r="D6" s="194">
        <f t="shared" si="0"/>
        <v>0.12330000000000001</v>
      </c>
      <c r="E6" s="286">
        <v>100</v>
      </c>
      <c r="F6" s="287"/>
      <c r="G6" s="288">
        <f t="shared" si="1"/>
        <v>36.99</v>
      </c>
      <c r="H6" s="289"/>
      <c r="I6" s="190"/>
      <c r="J6" s="284">
        <v>3</v>
      </c>
      <c r="K6" s="285"/>
      <c r="L6" s="194">
        <f t="shared" si="2"/>
        <v>0.1142</v>
      </c>
      <c r="M6" s="286">
        <v>100</v>
      </c>
      <c r="N6" s="287"/>
      <c r="O6" s="288">
        <f t="shared" si="3"/>
        <v>34.260000000000005</v>
      </c>
      <c r="P6" s="289"/>
      <c r="Q6" s="190"/>
      <c r="R6" s="189"/>
      <c r="S6" s="184">
        <v>7</v>
      </c>
      <c r="T6" s="185">
        <v>0.1666</v>
      </c>
    </row>
    <row r="7" spans="1:20" ht="25.5" customHeight="1">
      <c r="B7" s="284">
        <v>4</v>
      </c>
      <c r="C7" s="285"/>
      <c r="D7" s="194">
        <f t="shared" si="0"/>
        <v>0.12330000000000001</v>
      </c>
      <c r="E7" s="286">
        <v>100</v>
      </c>
      <c r="F7" s="287"/>
      <c r="G7" s="288">
        <f t="shared" si="1"/>
        <v>49.32</v>
      </c>
      <c r="H7" s="289"/>
      <c r="I7" s="190"/>
      <c r="J7" s="284">
        <v>4</v>
      </c>
      <c r="K7" s="285"/>
      <c r="L7" s="194">
        <f t="shared" si="2"/>
        <v>0.1142</v>
      </c>
      <c r="M7" s="286">
        <v>100</v>
      </c>
      <c r="N7" s="287"/>
      <c r="O7" s="288">
        <f t="shared" si="3"/>
        <v>45.68</v>
      </c>
      <c r="P7" s="289"/>
      <c r="Q7" s="190"/>
      <c r="R7" s="189"/>
      <c r="S7" s="184">
        <v>8</v>
      </c>
      <c r="T7" s="185">
        <v>0.14849999999999999</v>
      </c>
    </row>
    <row r="8" spans="1:20" ht="25.5" customHeight="1">
      <c r="B8" s="284">
        <v>5</v>
      </c>
      <c r="C8" s="285"/>
      <c r="D8" s="194">
        <f t="shared" si="0"/>
        <v>0.12330000000000001</v>
      </c>
      <c r="E8" s="286">
        <v>100</v>
      </c>
      <c r="F8" s="287"/>
      <c r="G8" s="288">
        <f t="shared" si="1"/>
        <v>61.650000000000006</v>
      </c>
      <c r="H8" s="289"/>
      <c r="I8" s="190"/>
      <c r="J8" s="284">
        <v>5</v>
      </c>
      <c r="K8" s="285"/>
      <c r="L8" s="194">
        <f t="shared" si="2"/>
        <v>0.1142</v>
      </c>
      <c r="M8" s="286">
        <v>100</v>
      </c>
      <c r="N8" s="287"/>
      <c r="O8" s="288">
        <f t="shared" si="3"/>
        <v>57.099999999999994</v>
      </c>
      <c r="P8" s="289"/>
      <c r="Q8" s="190"/>
      <c r="R8" s="189"/>
      <c r="S8" s="184">
        <v>9</v>
      </c>
      <c r="T8" s="185">
        <v>0.13450000000000001</v>
      </c>
    </row>
    <row r="9" spans="1:20" ht="25.5" customHeight="1">
      <c r="B9" s="284">
        <v>6</v>
      </c>
      <c r="C9" s="285"/>
      <c r="D9" s="194">
        <f t="shared" si="0"/>
        <v>0.12330000000000001</v>
      </c>
      <c r="E9" s="286">
        <v>100</v>
      </c>
      <c r="F9" s="287"/>
      <c r="G9" s="288">
        <f t="shared" si="1"/>
        <v>73.98</v>
      </c>
      <c r="H9" s="289"/>
      <c r="I9" s="190"/>
      <c r="J9" s="284">
        <v>6</v>
      </c>
      <c r="K9" s="285"/>
      <c r="L9" s="194">
        <f t="shared" si="2"/>
        <v>0.1142</v>
      </c>
      <c r="M9" s="286">
        <v>100</v>
      </c>
      <c r="N9" s="287"/>
      <c r="O9" s="288">
        <f t="shared" si="3"/>
        <v>68.52000000000001</v>
      </c>
      <c r="P9" s="289"/>
      <c r="Q9" s="190"/>
      <c r="R9" s="189"/>
      <c r="S9" s="184">
        <v>10</v>
      </c>
      <c r="T9" s="185">
        <v>0.12330000000000001</v>
      </c>
    </row>
    <row r="10" spans="1:20" ht="25.5" customHeight="1">
      <c r="B10" s="284">
        <v>7</v>
      </c>
      <c r="C10" s="285"/>
      <c r="D10" s="194">
        <f t="shared" si="0"/>
        <v>0.12330000000000001</v>
      </c>
      <c r="E10" s="286">
        <v>100</v>
      </c>
      <c r="F10" s="287"/>
      <c r="G10" s="288">
        <f t="shared" si="1"/>
        <v>86.31</v>
      </c>
      <c r="H10" s="289"/>
      <c r="I10" s="190"/>
      <c r="J10" s="284">
        <v>7</v>
      </c>
      <c r="K10" s="285"/>
      <c r="L10" s="194">
        <f t="shared" si="2"/>
        <v>0.1142</v>
      </c>
      <c r="M10" s="286">
        <v>100</v>
      </c>
      <c r="N10" s="287"/>
      <c r="O10" s="288">
        <f t="shared" si="3"/>
        <v>79.94</v>
      </c>
      <c r="P10" s="289"/>
      <c r="Q10" s="190"/>
      <c r="R10" s="189"/>
      <c r="S10" s="184">
        <v>11</v>
      </c>
      <c r="T10" s="185">
        <v>0.1142</v>
      </c>
    </row>
    <row r="11" spans="1:20" ht="25.5" customHeight="1">
      <c r="B11" s="284">
        <v>8</v>
      </c>
      <c r="C11" s="285"/>
      <c r="D11" s="194">
        <f t="shared" si="0"/>
        <v>0.12330000000000001</v>
      </c>
      <c r="E11" s="286">
        <v>100</v>
      </c>
      <c r="F11" s="287"/>
      <c r="G11" s="288">
        <f t="shared" si="1"/>
        <v>98.64</v>
      </c>
      <c r="H11" s="289"/>
      <c r="I11" s="190"/>
      <c r="J11" s="284">
        <v>8</v>
      </c>
      <c r="K11" s="285"/>
      <c r="L11" s="194">
        <f t="shared" si="2"/>
        <v>0.1142</v>
      </c>
      <c r="M11" s="286">
        <v>100</v>
      </c>
      <c r="N11" s="287"/>
      <c r="O11" s="288">
        <f t="shared" si="3"/>
        <v>91.36</v>
      </c>
      <c r="P11" s="289"/>
      <c r="Q11" s="190"/>
      <c r="R11" s="189"/>
      <c r="S11" s="184">
        <v>12</v>
      </c>
      <c r="T11" s="185">
        <v>0.1066</v>
      </c>
    </row>
    <row r="12" spans="1:20" ht="25.5" customHeight="1">
      <c r="B12" s="290">
        <v>9</v>
      </c>
      <c r="C12" s="291"/>
      <c r="D12" s="196">
        <f t="shared" si="0"/>
        <v>0.12330000000000001</v>
      </c>
      <c r="E12" s="292">
        <v>100</v>
      </c>
      <c r="F12" s="293"/>
      <c r="G12" s="294">
        <f t="shared" si="1"/>
        <v>110.97000000000001</v>
      </c>
      <c r="H12" s="295"/>
      <c r="I12" s="190"/>
      <c r="J12" s="290">
        <v>9</v>
      </c>
      <c r="K12" s="291"/>
      <c r="L12" s="196">
        <f t="shared" si="2"/>
        <v>0.1142</v>
      </c>
      <c r="M12" s="292">
        <v>100</v>
      </c>
      <c r="N12" s="293"/>
      <c r="O12" s="294">
        <f t="shared" si="3"/>
        <v>102.78</v>
      </c>
      <c r="P12" s="295"/>
      <c r="Q12" s="190"/>
      <c r="R12" s="189"/>
      <c r="S12" s="184">
        <v>13</v>
      </c>
      <c r="T12" s="185">
        <v>0.10009999999999999</v>
      </c>
    </row>
    <row r="13" spans="1:20" ht="25.5" customHeight="1">
      <c r="B13" s="284">
        <v>10</v>
      </c>
      <c r="C13" s="285"/>
      <c r="D13" s="194">
        <f t="shared" si="0"/>
        <v>0.12330000000000001</v>
      </c>
      <c r="E13" s="286">
        <v>100</v>
      </c>
      <c r="F13" s="287"/>
      <c r="G13" s="288">
        <f t="shared" si="1"/>
        <v>123.30000000000001</v>
      </c>
      <c r="H13" s="289"/>
      <c r="I13" s="190"/>
      <c r="J13" s="284">
        <v>10</v>
      </c>
      <c r="K13" s="285"/>
      <c r="L13" s="194">
        <f t="shared" si="2"/>
        <v>0.1142</v>
      </c>
      <c r="M13" s="286">
        <v>100</v>
      </c>
      <c r="N13" s="287"/>
      <c r="O13" s="288">
        <f t="shared" si="3"/>
        <v>114.19999999999999</v>
      </c>
      <c r="P13" s="289"/>
      <c r="Q13" s="190"/>
      <c r="R13" s="189"/>
      <c r="S13" s="184">
        <v>14</v>
      </c>
      <c r="T13" s="185">
        <v>9.4700000000000006E-2</v>
      </c>
    </row>
    <row r="14" spans="1:20" ht="25.5" customHeight="1">
      <c r="B14" s="284">
        <v>11</v>
      </c>
      <c r="C14" s="285"/>
      <c r="D14" s="194">
        <f t="shared" si="0"/>
        <v>0.12330000000000001</v>
      </c>
      <c r="E14" s="286">
        <v>100</v>
      </c>
      <c r="F14" s="287"/>
      <c r="G14" s="288">
        <f t="shared" si="1"/>
        <v>135.63</v>
      </c>
      <c r="H14" s="289"/>
      <c r="I14" s="190"/>
      <c r="J14" s="284">
        <v>11</v>
      </c>
      <c r="K14" s="285"/>
      <c r="L14" s="194">
        <f t="shared" si="2"/>
        <v>0.1142</v>
      </c>
      <c r="M14" s="286">
        <v>100</v>
      </c>
      <c r="N14" s="287"/>
      <c r="O14" s="288">
        <f t="shared" si="3"/>
        <v>125.62</v>
      </c>
      <c r="P14" s="289"/>
      <c r="Q14" s="190"/>
      <c r="R14" s="189"/>
      <c r="S14" s="184">
        <v>15</v>
      </c>
      <c r="T14" s="185">
        <v>8.9899999999999994E-2</v>
      </c>
    </row>
    <row r="15" spans="1:20" ht="25.5" customHeight="1">
      <c r="B15" s="284">
        <v>12</v>
      </c>
      <c r="C15" s="285"/>
      <c r="D15" s="194">
        <f t="shared" si="0"/>
        <v>0.12330000000000001</v>
      </c>
      <c r="E15" s="286">
        <v>100</v>
      </c>
      <c r="F15" s="287"/>
      <c r="G15" s="288">
        <f t="shared" si="1"/>
        <v>147.96</v>
      </c>
      <c r="H15" s="289"/>
      <c r="I15" s="190"/>
      <c r="J15" s="284">
        <v>12</v>
      </c>
      <c r="K15" s="285"/>
      <c r="L15" s="194">
        <f t="shared" si="2"/>
        <v>0.1142</v>
      </c>
      <c r="M15" s="286">
        <v>100</v>
      </c>
      <c r="N15" s="287"/>
      <c r="O15" s="288">
        <f t="shared" si="3"/>
        <v>137.04000000000002</v>
      </c>
      <c r="P15" s="289"/>
      <c r="Q15" s="190"/>
      <c r="R15" s="189"/>
      <c r="S15" s="184">
        <v>16</v>
      </c>
      <c r="T15" s="185">
        <v>8.5800000000000001E-2</v>
      </c>
    </row>
    <row r="16" spans="1:20" ht="25.5" customHeight="1">
      <c r="B16" s="284">
        <v>13</v>
      </c>
      <c r="C16" s="285"/>
      <c r="D16" s="194">
        <f t="shared" si="0"/>
        <v>0.12330000000000001</v>
      </c>
      <c r="E16" s="286">
        <v>100</v>
      </c>
      <c r="F16" s="287"/>
      <c r="G16" s="288">
        <f t="shared" si="1"/>
        <v>160.29</v>
      </c>
      <c r="H16" s="289"/>
      <c r="I16" s="190"/>
      <c r="J16" s="284">
        <v>13</v>
      </c>
      <c r="K16" s="285"/>
      <c r="L16" s="194">
        <f t="shared" si="2"/>
        <v>0.1142</v>
      </c>
      <c r="M16" s="286">
        <v>100</v>
      </c>
      <c r="N16" s="287"/>
      <c r="O16" s="288">
        <f t="shared" si="3"/>
        <v>148.45999999999998</v>
      </c>
      <c r="P16" s="289"/>
      <c r="Q16" s="190"/>
      <c r="R16" s="189"/>
      <c r="S16" s="184">
        <v>17</v>
      </c>
      <c r="T16" s="185">
        <v>8.2199999999999995E-2</v>
      </c>
    </row>
    <row r="17" spans="2:23" ht="25.5" customHeight="1">
      <c r="B17" s="284">
        <v>14</v>
      </c>
      <c r="C17" s="285"/>
      <c r="D17" s="194">
        <f t="shared" si="0"/>
        <v>0.12330000000000001</v>
      </c>
      <c r="E17" s="286">
        <v>100</v>
      </c>
      <c r="F17" s="287"/>
      <c r="G17" s="288">
        <f t="shared" si="1"/>
        <v>172.62</v>
      </c>
      <c r="H17" s="289"/>
      <c r="I17" s="190"/>
      <c r="J17" s="284">
        <v>14</v>
      </c>
      <c r="K17" s="285"/>
      <c r="L17" s="194">
        <f t="shared" si="2"/>
        <v>0.1142</v>
      </c>
      <c r="M17" s="286">
        <v>100</v>
      </c>
      <c r="N17" s="287"/>
      <c r="O17" s="288">
        <f t="shared" si="3"/>
        <v>159.88</v>
      </c>
      <c r="P17" s="289"/>
      <c r="Q17" s="190"/>
      <c r="R17" s="189"/>
      <c r="S17" s="184">
        <v>18</v>
      </c>
      <c r="T17" s="185">
        <v>7.9000000000000001E-2</v>
      </c>
    </row>
    <row r="18" spans="2:23" ht="25.5" customHeight="1">
      <c r="B18" s="284">
        <v>15</v>
      </c>
      <c r="C18" s="285"/>
      <c r="D18" s="194">
        <f t="shared" si="0"/>
        <v>0.12330000000000001</v>
      </c>
      <c r="E18" s="286">
        <v>100</v>
      </c>
      <c r="F18" s="287"/>
      <c r="G18" s="288">
        <f t="shared" si="1"/>
        <v>184.95000000000002</v>
      </c>
      <c r="H18" s="289"/>
      <c r="I18" s="190"/>
      <c r="J18" s="284">
        <v>15</v>
      </c>
      <c r="K18" s="285"/>
      <c r="L18" s="194">
        <f t="shared" si="2"/>
        <v>0.1142</v>
      </c>
      <c r="M18" s="286">
        <v>100</v>
      </c>
      <c r="N18" s="287"/>
      <c r="O18" s="288">
        <f t="shared" si="3"/>
        <v>171.29999999999998</v>
      </c>
      <c r="P18" s="289"/>
      <c r="Q18" s="190"/>
      <c r="R18" s="189"/>
      <c r="S18" s="184">
        <v>19</v>
      </c>
      <c r="T18" s="185">
        <v>7.6100000000000001E-2</v>
      </c>
    </row>
    <row r="19" spans="2:23" ht="25.5" customHeight="1">
      <c r="B19" s="284">
        <v>16</v>
      </c>
      <c r="C19" s="285"/>
      <c r="D19" s="194">
        <f t="shared" si="0"/>
        <v>0.12330000000000001</v>
      </c>
      <c r="E19" s="286">
        <v>100</v>
      </c>
      <c r="F19" s="287"/>
      <c r="G19" s="288">
        <f t="shared" si="1"/>
        <v>197.28</v>
      </c>
      <c r="H19" s="289"/>
      <c r="I19" s="190"/>
      <c r="J19" s="284">
        <v>16</v>
      </c>
      <c r="K19" s="285"/>
      <c r="L19" s="194">
        <f t="shared" si="2"/>
        <v>0.1142</v>
      </c>
      <c r="M19" s="286">
        <v>100</v>
      </c>
      <c r="N19" s="287"/>
      <c r="O19" s="288">
        <f t="shared" ref="O19" si="4">J19*L19*M19</f>
        <v>182.72</v>
      </c>
      <c r="P19" s="289"/>
      <c r="Q19" s="190"/>
      <c r="R19" s="189"/>
      <c r="S19" s="184">
        <v>20</v>
      </c>
      <c r="T19" s="185">
        <v>7.3599999999999999E-2</v>
      </c>
    </row>
    <row r="20" spans="2:23" ht="25.5" customHeight="1">
      <c r="B20" s="290">
        <v>17</v>
      </c>
      <c r="C20" s="291"/>
      <c r="D20" s="196">
        <f t="shared" si="0"/>
        <v>0.12330000000000001</v>
      </c>
      <c r="E20" s="292">
        <v>100</v>
      </c>
      <c r="F20" s="293"/>
      <c r="G20" s="294">
        <f t="shared" si="1"/>
        <v>209.61000000000004</v>
      </c>
      <c r="H20" s="295"/>
      <c r="I20" s="190"/>
      <c r="J20" s="284">
        <v>17</v>
      </c>
      <c r="K20" s="285"/>
      <c r="L20" s="194">
        <f t="shared" si="2"/>
        <v>0.1142</v>
      </c>
      <c r="M20" s="286">
        <v>100</v>
      </c>
      <c r="N20" s="287"/>
      <c r="O20" s="288">
        <f t="shared" ref="O20:O21" si="5">J20*L20*M20</f>
        <v>194.14000000000001</v>
      </c>
      <c r="P20" s="289"/>
      <c r="Q20" s="190"/>
      <c r="R20" s="189"/>
      <c r="S20" s="184">
        <v>21</v>
      </c>
      <c r="T20" s="185">
        <v>7.1300000000000002E-2</v>
      </c>
    </row>
    <row r="21" spans="2:23" ht="25.5" customHeight="1">
      <c r="B21" s="284">
        <v>18</v>
      </c>
      <c r="C21" s="285"/>
      <c r="D21" s="194">
        <f t="shared" si="0"/>
        <v>0.12330000000000001</v>
      </c>
      <c r="E21" s="286">
        <v>100</v>
      </c>
      <c r="F21" s="287"/>
      <c r="G21" s="288">
        <f t="shared" si="1"/>
        <v>221.94000000000003</v>
      </c>
      <c r="H21" s="289"/>
      <c r="I21" s="190"/>
      <c r="J21" s="290">
        <v>18</v>
      </c>
      <c r="K21" s="291"/>
      <c r="L21" s="196">
        <f t="shared" si="2"/>
        <v>0.1142</v>
      </c>
      <c r="M21" s="292">
        <v>100</v>
      </c>
      <c r="N21" s="293"/>
      <c r="O21" s="294">
        <f t="shared" si="5"/>
        <v>205.56</v>
      </c>
      <c r="P21" s="295"/>
      <c r="Q21" s="190"/>
      <c r="R21" s="189"/>
      <c r="S21" s="184">
        <v>22</v>
      </c>
      <c r="T21" s="185">
        <v>6.9199999999999998E-2</v>
      </c>
    </row>
    <row r="22" spans="2:23" ht="25.5" customHeight="1" thickBot="1">
      <c r="B22" s="278"/>
      <c r="C22" s="279"/>
      <c r="D22" s="195"/>
      <c r="E22" s="280"/>
      <c r="F22" s="281"/>
      <c r="G22" s="282"/>
      <c r="H22" s="283"/>
      <c r="I22" s="190"/>
      <c r="J22" s="278"/>
      <c r="K22" s="279"/>
      <c r="L22" s="195"/>
      <c r="M22" s="280"/>
      <c r="N22" s="281"/>
      <c r="O22" s="282"/>
      <c r="P22" s="283"/>
      <c r="Q22" s="190"/>
      <c r="R22" s="189"/>
      <c r="S22" s="184">
        <v>23</v>
      </c>
      <c r="T22" s="185">
        <v>6.7299999999999999E-2</v>
      </c>
    </row>
    <row r="23" spans="2:23">
      <c r="S23" s="184">
        <v>24</v>
      </c>
      <c r="T23" s="185">
        <v>6.5600000000000006E-2</v>
      </c>
    </row>
    <row r="24" spans="2:23" s="191" customFormat="1" ht="25.5" customHeight="1" thickBot="1">
      <c r="B24" s="189" t="s">
        <v>82</v>
      </c>
      <c r="D24" s="191">
        <v>15</v>
      </c>
      <c r="J24" s="189" t="s">
        <v>82</v>
      </c>
      <c r="L24" s="191">
        <v>20</v>
      </c>
      <c r="R24" s="188"/>
      <c r="S24" s="184">
        <v>25</v>
      </c>
      <c r="T24" s="185">
        <v>6.4000000000000001E-2</v>
      </c>
      <c r="U24" s="188"/>
      <c r="V24" s="188"/>
      <c r="W24" s="188"/>
    </row>
    <row r="25" spans="2:23" s="191" customFormat="1" ht="25.5" customHeight="1" thickBot="1">
      <c r="B25" s="302" t="s">
        <v>83</v>
      </c>
      <c r="C25" s="303"/>
      <c r="D25" s="192" t="s">
        <v>84</v>
      </c>
      <c r="E25" s="304" t="s">
        <v>85</v>
      </c>
      <c r="F25" s="303"/>
      <c r="G25" s="305" t="s">
        <v>86</v>
      </c>
      <c r="H25" s="306"/>
      <c r="J25" s="302" t="s">
        <v>83</v>
      </c>
      <c r="K25" s="303"/>
      <c r="L25" s="192" t="s">
        <v>84</v>
      </c>
      <c r="M25" s="304" t="s">
        <v>85</v>
      </c>
      <c r="N25" s="303"/>
      <c r="O25" s="305" t="s">
        <v>86</v>
      </c>
      <c r="P25" s="306"/>
      <c r="R25" s="188"/>
      <c r="S25" s="184">
        <v>26</v>
      </c>
      <c r="T25" s="185">
        <v>6.2600000000000003E-2</v>
      </c>
      <c r="U25" s="188"/>
      <c r="V25" s="188"/>
      <c r="W25" s="188"/>
    </row>
    <row r="26" spans="2:23" ht="25.5" customHeight="1">
      <c r="B26" s="296">
        <v>1</v>
      </c>
      <c r="C26" s="297"/>
      <c r="D26" s="193">
        <f t="shared" ref="D26:D40" si="6">VLOOKUP($D$24,$S$4:$T$58,2,FALSE)</f>
        <v>8.9899999999999994E-2</v>
      </c>
      <c r="E26" s="298">
        <v>100</v>
      </c>
      <c r="F26" s="299"/>
      <c r="G26" s="300">
        <f>B26*D26*E26</f>
        <v>8.99</v>
      </c>
      <c r="H26" s="301"/>
      <c r="I26" s="190"/>
      <c r="J26" s="296">
        <v>1</v>
      </c>
      <c r="K26" s="297"/>
      <c r="L26" s="193">
        <f t="shared" ref="L26:L40" si="7">VLOOKUP($L$24,$S$4:$T$58,2,FALSE)</f>
        <v>7.3599999999999999E-2</v>
      </c>
      <c r="M26" s="298">
        <v>100</v>
      </c>
      <c r="N26" s="299"/>
      <c r="O26" s="300">
        <f>J26*L26*M26</f>
        <v>7.3599999999999994</v>
      </c>
      <c r="P26" s="301"/>
      <c r="Q26" s="190"/>
      <c r="S26" s="184">
        <v>27</v>
      </c>
      <c r="T26" s="185">
        <v>6.1199999999999997E-2</v>
      </c>
    </row>
    <row r="27" spans="2:23" ht="25.5" customHeight="1">
      <c r="B27" s="284">
        <v>2</v>
      </c>
      <c r="C27" s="285"/>
      <c r="D27" s="194">
        <f t="shared" si="6"/>
        <v>8.9899999999999994E-2</v>
      </c>
      <c r="E27" s="286">
        <v>100</v>
      </c>
      <c r="F27" s="287"/>
      <c r="G27" s="288">
        <f t="shared" ref="G27:G34" si="8">B27*D27*E27</f>
        <v>17.98</v>
      </c>
      <c r="H27" s="289"/>
      <c r="I27" s="190"/>
      <c r="J27" s="284">
        <v>2</v>
      </c>
      <c r="K27" s="285"/>
      <c r="L27" s="194">
        <f t="shared" si="7"/>
        <v>7.3599999999999999E-2</v>
      </c>
      <c r="M27" s="286">
        <v>100</v>
      </c>
      <c r="N27" s="287"/>
      <c r="O27" s="288">
        <f t="shared" ref="O27:O43" si="9">J27*L27*M27</f>
        <v>14.719999999999999</v>
      </c>
      <c r="P27" s="289"/>
      <c r="Q27" s="190"/>
      <c r="S27" s="184">
        <v>28</v>
      </c>
      <c r="T27" s="185">
        <v>0.06</v>
      </c>
    </row>
    <row r="28" spans="2:23" ht="25.5" customHeight="1">
      <c r="B28" s="284">
        <v>3</v>
      </c>
      <c r="C28" s="285"/>
      <c r="D28" s="194">
        <f t="shared" si="6"/>
        <v>8.9899999999999994E-2</v>
      </c>
      <c r="E28" s="286">
        <v>100</v>
      </c>
      <c r="F28" s="287"/>
      <c r="G28" s="288">
        <f t="shared" si="8"/>
        <v>26.97</v>
      </c>
      <c r="H28" s="289"/>
      <c r="I28" s="190"/>
      <c r="J28" s="284">
        <v>3</v>
      </c>
      <c r="K28" s="285"/>
      <c r="L28" s="194">
        <f t="shared" si="7"/>
        <v>7.3599999999999999E-2</v>
      </c>
      <c r="M28" s="286">
        <v>100</v>
      </c>
      <c r="N28" s="287"/>
      <c r="O28" s="288">
        <f t="shared" si="9"/>
        <v>22.08</v>
      </c>
      <c r="P28" s="289"/>
      <c r="Q28" s="190"/>
      <c r="S28" s="184">
        <v>29</v>
      </c>
      <c r="T28" s="185">
        <v>5.8900000000000001E-2</v>
      </c>
    </row>
    <row r="29" spans="2:23" ht="25.5" customHeight="1">
      <c r="B29" s="284">
        <v>4</v>
      </c>
      <c r="C29" s="285"/>
      <c r="D29" s="194">
        <f t="shared" si="6"/>
        <v>8.9899999999999994E-2</v>
      </c>
      <c r="E29" s="286">
        <v>100</v>
      </c>
      <c r="F29" s="287"/>
      <c r="G29" s="288">
        <f t="shared" si="8"/>
        <v>35.96</v>
      </c>
      <c r="H29" s="289"/>
      <c r="I29" s="190"/>
      <c r="J29" s="284">
        <v>4</v>
      </c>
      <c r="K29" s="285"/>
      <c r="L29" s="194">
        <f t="shared" si="7"/>
        <v>7.3599999999999999E-2</v>
      </c>
      <c r="M29" s="286">
        <v>100</v>
      </c>
      <c r="N29" s="287"/>
      <c r="O29" s="288">
        <f t="shared" si="9"/>
        <v>29.439999999999998</v>
      </c>
      <c r="P29" s="289"/>
      <c r="Q29" s="190"/>
      <c r="S29" s="184">
        <v>30</v>
      </c>
      <c r="T29" s="185">
        <v>5.7799999999999997E-2</v>
      </c>
    </row>
    <row r="30" spans="2:23" ht="25.5" customHeight="1">
      <c r="B30" s="284">
        <v>5</v>
      </c>
      <c r="C30" s="285"/>
      <c r="D30" s="194">
        <f t="shared" si="6"/>
        <v>8.9899999999999994E-2</v>
      </c>
      <c r="E30" s="286">
        <v>100</v>
      </c>
      <c r="F30" s="287"/>
      <c r="G30" s="288">
        <f t="shared" si="8"/>
        <v>44.949999999999996</v>
      </c>
      <c r="H30" s="289"/>
      <c r="I30" s="190"/>
      <c r="J30" s="284">
        <v>5</v>
      </c>
      <c r="K30" s="285"/>
      <c r="L30" s="194">
        <f t="shared" si="7"/>
        <v>7.3599999999999999E-2</v>
      </c>
      <c r="M30" s="286">
        <v>100</v>
      </c>
      <c r="N30" s="287"/>
      <c r="O30" s="288">
        <f t="shared" si="9"/>
        <v>36.799999999999997</v>
      </c>
      <c r="P30" s="289"/>
      <c r="Q30" s="190"/>
      <c r="S30" s="184">
        <v>31</v>
      </c>
      <c r="T30" s="185">
        <v>5.6899999999999999E-2</v>
      </c>
    </row>
    <row r="31" spans="2:23" ht="25.5" customHeight="1">
      <c r="B31" s="284">
        <v>6</v>
      </c>
      <c r="C31" s="285"/>
      <c r="D31" s="194">
        <f t="shared" si="6"/>
        <v>8.9899999999999994E-2</v>
      </c>
      <c r="E31" s="286">
        <v>100</v>
      </c>
      <c r="F31" s="287"/>
      <c r="G31" s="288">
        <f t="shared" si="8"/>
        <v>53.94</v>
      </c>
      <c r="H31" s="289"/>
      <c r="I31" s="190"/>
      <c r="J31" s="284">
        <v>6</v>
      </c>
      <c r="K31" s="285"/>
      <c r="L31" s="194">
        <f t="shared" si="7"/>
        <v>7.3599999999999999E-2</v>
      </c>
      <c r="M31" s="286">
        <v>100</v>
      </c>
      <c r="N31" s="287"/>
      <c r="O31" s="288">
        <f t="shared" si="9"/>
        <v>44.16</v>
      </c>
      <c r="P31" s="289"/>
      <c r="Q31" s="190"/>
      <c r="S31" s="184">
        <v>32</v>
      </c>
      <c r="T31" s="185">
        <v>5.5899999999999998E-2</v>
      </c>
    </row>
    <row r="32" spans="2:23" ht="25.5" customHeight="1">
      <c r="B32" s="284">
        <v>7</v>
      </c>
      <c r="C32" s="285"/>
      <c r="D32" s="194">
        <f t="shared" si="6"/>
        <v>8.9899999999999994E-2</v>
      </c>
      <c r="E32" s="286">
        <v>100</v>
      </c>
      <c r="F32" s="287"/>
      <c r="G32" s="288">
        <f t="shared" si="8"/>
        <v>62.93</v>
      </c>
      <c r="H32" s="289"/>
      <c r="I32" s="190"/>
      <c r="J32" s="284">
        <v>7</v>
      </c>
      <c r="K32" s="285"/>
      <c r="L32" s="194">
        <f t="shared" si="7"/>
        <v>7.3599999999999999E-2</v>
      </c>
      <c r="M32" s="286">
        <v>100</v>
      </c>
      <c r="N32" s="287"/>
      <c r="O32" s="288">
        <f t="shared" si="9"/>
        <v>51.519999999999996</v>
      </c>
      <c r="P32" s="289"/>
      <c r="Q32" s="190"/>
      <c r="S32" s="184">
        <v>33</v>
      </c>
      <c r="T32" s="185">
        <v>5.5100000000000003E-2</v>
      </c>
    </row>
    <row r="33" spans="2:20" ht="25.5" customHeight="1">
      <c r="B33" s="284">
        <v>8</v>
      </c>
      <c r="C33" s="285"/>
      <c r="D33" s="194">
        <f t="shared" si="6"/>
        <v>8.9899999999999994E-2</v>
      </c>
      <c r="E33" s="286">
        <v>100</v>
      </c>
      <c r="F33" s="287"/>
      <c r="G33" s="288">
        <f t="shared" si="8"/>
        <v>71.92</v>
      </c>
      <c r="H33" s="289"/>
      <c r="I33" s="190"/>
      <c r="J33" s="284">
        <v>8</v>
      </c>
      <c r="K33" s="285"/>
      <c r="L33" s="194">
        <f t="shared" si="7"/>
        <v>7.3599999999999999E-2</v>
      </c>
      <c r="M33" s="286">
        <v>100</v>
      </c>
      <c r="N33" s="287"/>
      <c r="O33" s="288">
        <f t="shared" si="9"/>
        <v>58.879999999999995</v>
      </c>
      <c r="P33" s="289"/>
      <c r="Q33" s="190"/>
      <c r="S33" s="184">
        <v>34</v>
      </c>
      <c r="T33" s="185">
        <v>5.4300000000000001E-2</v>
      </c>
    </row>
    <row r="34" spans="2:20" ht="25.5" customHeight="1">
      <c r="B34" s="284">
        <v>9</v>
      </c>
      <c r="C34" s="285"/>
      <c r="D34" s="194">
        <f t="shared" si="6"/>
        <v>8.9899999999999994E-2</v>
      </c>
      <c r="E34" s="286">
        <v>100</v>
      </c>
      <c r="F34" s="287"/>
      <c r="G34" s="288">
        <f t="shared" si="8"/>
        <v>80.91</v>
      </c>
      <c r="H34" s="289"/>
      <c r="I34" s="190"/>
      <c r="J34" s="284">
        <v>9</v>
      </c>
      <c r="K34" s="285"/>
      <c r="L34" s="194">
        <f t="shared" si="7"/>
        <v>7.3599999999999999E-2</v>
      </c>
      <c r="M34" s="286">
        <v>100</v>
      </c>
      <c r="N34" s="287"/>
      <c r="O34" s="288">
        <f t="shared" si="9"/>
        <v>66.239999999999995</v>
      </c>
      <c r="P34" s="289"/>
      <c r="Q34" s="190"/>
      <c r="S34" s="184">
        <v>35</v>
      </c>
      <c r="T34" s="185">
        <v>5.3600000000000002E-2</v>
      </c>
    </row>
    <row r="35" spans="2:20" ht="25.5" customHeight="1">
      <c r="B35" s="284">
        <v>10</v>
      </c>
      <c r="C35" s="285"/>
      <c r="D35" s="194">
        <f t="shared" si="6"/>
        <v>8.9899999999999994E-2</v>
      </c>
      <c r="E35" s="286">
        <v>100</v>
      </c>
      <c r="F35" s="287"/>
      <c r="G35" s="288">
        <f t="shared" ref="G35:G36" si="10">B35*D35*E35</f>
        <v>89.899999999999991</v>
      </c>
      <c r="H35" s="289"/>
      <c r="I35" s="190"/>
      <c r="J35" s="284">
        <v>10</v>
      </c>
      <c r="K35" s="285"/>
      <c r="L35" s="194">
        <f t="shared" si="7"/>
        <v>7.3599999999999999E-2</v>
      </c>
      <c r="M35" s="286">
        <v>100</v>
      </c>
      <c r="N35" s="287"/>
      <c r="O35" s="288">
        <f t="shared" si="9"/>
        <v>73.599999999999994</v>
      </c>
      <c r="P35" s="289"/>
      <c r="Q35" s="190"/>
      <c r="S35" s="184">
        <v>36</v>
      </c>
      <c r="T35" s="185">
        <v>5.2900000000000003E-2</v>
      </c>
    </row>
    <row r="36" spans="2:20" ht="25.5" customHeight="1">
      <c r="B36" s="284">
        <v>11</v>
      </c>
      <c r="C36" s="285"/>
      <c r="D36" s="194">
        <f t="shared" si="6"/>
        <v>8.9899999999999994E-2</v>
      </c>
      <c r="E36" s="286">
        <v>100</v>
      </c>
      <c r="F36" s="287"/>
      <c r="G36" s="288">
        <f t="shared" si="10"/>
        <v>98.889999999999986</v>
      </c>
      <c r="H36" s="289"/>
      <c r="I36" s="190"/>
      <c r="J36" s="284">
        <v>11</v>
      </c>
      <c r="K36" s="285"/>
      <c r="L36" s="194">
        <f t="shared" si="7"/>
        <v>7.3599999999999999E-2</v>
      </c>
      <c r="M36" s="286">
        <v>100</v>
      </c>
      <c r="N36" s="287"/>
      <c r="O36" s="288">
        <f t="shared" si="9"/>
        <v>80.959999999999994</v>
      </c>
      <c r="P36" s="289"/>
      <c r="Q36" s="190"/>
      <c r="S36" s="184">
        <v>37</v>
      </c>
      <c r="T36" s="185">
        <v>5.2200000000000003E-2</v>
      </c>
    </row>
    <row r="37" spans="2:20" ht="25.5" customHeight="1">
      <c r="B37" s="290">
        <v>12</v>
      </c>
      <c r="C37" s="291"/>
      <c r="D37" s="196">
        <f t="shared" si="6"/>
        <v>8.9899999999999994E-2</v>
      </c>
      <c r="E37" s="292">
        <v>100</v>
      </c>
      <c r="F37" s="293"/>
      <c r="G37" s="294">
        <f t="shared" ref="G37" si="11">B37*D37*E37</f>
        <v>107.88</v>
      </c>
      <c r="H37" s="295"/>
      <c r="I37" s="190"/>
      <c r="J37" s="284">
        <v>12</v>
      </c>
      <c r="K37" s="285"/>
      <c r="L37" s="194">
        <f t="shared" si="7"/>
        <v>7.3599999999999999E-2</v>
      </c>
      <c r="M37" s="286">
        <v>100</v>
      </c>
      <c r="N37" s="287"/>
      <c r="O37" s="288">
        <f t="shared" si="9"/>
        <v>88.32</v>
      </c>
      <c r="P37" s="289"/>
      <c r="Q37" s="190"/>
      <c r="S37" s="184">
        <v>38</v>
      </c>
      <c r="T37" s="185">
        <v>5.16E-2</v>
      </c>
    </row>
    <row r="38" spans="2:20" ht="25.5" customHeight="1">
      <c r="B38" s="284">
        <v>13</v>
      </c>
      <c r="C38" s="285"/>
      <c r="D38" s="194">
        <f t="shared" si="6"/>
        <v>8.9899999999999994E-2</v>
      </c>
      <c r="E38" s="286">
        <v>100</v>
      </c>
      <c r="F38" s="287"/>
      <c r="G38" s="288">
        <f t="shared" ref="G38:G40" si="12">B38*D38*E38</f>
        <v>116.86999999999999</v>
      </c>
      <c r="H38" s="289"/>
      <c r="I38" s="190"/>
      <c r="J38" s="284">
        <v>13</v>
      </c>
      <c r="K38" s="285"/>
      <c r="L38" s="194">
        <f t="shared" si="7"/>
        <v>7.3599999999999999E-2</v>
      </c>
      <c r="M38" s="286">
        <v>100</v>
      </c>
      <c r="N38" s="287"/>
      <c r="O38" s="288">
        <f t="shared" si="9"/>
        <v>95.679999999999993</v>
      </c>
      <c r="P38" s="289"/>
      <c r="Q38" s="190"/>
      <c r="S38" s="184">
        <v>39</v>
      </c>
      <c r="T38" s="185">
        <v>5.11E-2</v>
      </c>
    </row>
    <row r="39" spans="2:20" ht="25.5" customHeight="1">
      <c r="B39" s="284">
        <v>14</v>
      </c>
      <c r="C39" s="285"/>
      <c r="D39" s="194">
        <f t="shared" si="6"/>
        <v>8.9899999999999994E-2</v>
      </c>
      <c r="E39" s="286">
        <v>100</v>
      </c>
      <c r="F39" s="287"/>
      <c r="G39" s="288">
        <f t="shared" si="12"/>
        <v>125.86</v>
      </c>
      <c r="H39" s="289"/>
      <c r="I39" s="190"/>
      <c r="J39" s="290">
        <v>14</v>
      </c>
      <c r="K39" s="291"/>
      <c r="L39" s="196">
        <f t="shared" si="7"/>
        <v>7.3599999999999999E-2</v>
      </c>
      <c r="M39" s="292">
        <v>100</v>
      </c>
      <c r="N39" s="293"/>
      <c r="O39" s="294">
        <f t="shared" si="9"/>
        <v>103.03999999999999</v>
      </c>
      <c r="P39" s="295"/>
      <c r="Q39" s="190"/>
      <c r="S39" s="184">
        <v>40</v>
      </c>
      <c r="T39" s="185">
        <v>5.0500000000000003E-2</v>
      </c>
    </row>
    <row r="40" spans="2:20" ht="25.5" customHeight="1">
      <c r="B40" s="284">
        <v>15</v>
      </c>
      <c r="C40" s="285"/>
      <c r="D40" s="194">
        <f t="shared" si="6"/>
        <v>8.9899999999999994E-2</v>
      </c>
      <c r="E40" s="286">
        <v>100</v>
      </c>
      <c r="F40" s="287"/>
      <c r="G40" s="288">
        <f t="shared" si="12"/>
        <v>134.85</v>
      </c>
      <c r="H40" s="289"/>
      <c r="I40" s="190"/>
      <c r="J40" s="284">
        <v>15</v>
      </c>
      <c r="K40" s="285"/>
      <c r="L40" s="194">
        <f t="shared" si="7"/>
        <v>7.3599999999999999E-2</v>
      </c>
      <c r="M40" s="286">
        <v>100</v>
      </c>
      <c r="N40" s="287"/>
      <c r="O40" s="288">
        <f t="shared" si="9"/>
        <v>110.4</v>
      </c>
      <c r="P40" s="289"/>
      <c r="Q40" s="190"/>
      <c r="S40" s="184">
        <v>41</v>
      </c>
      <c r="T40" s="185">
        <v>0.05</v>
      </c>
    </row>
    <row r="41" spans="2:20" ht="25.5" customHeight="1">
      <c r="B41" s="284" t="s">
        <v>89</v>
      </c>
      <c r="C41" s="285"/>
      <c r="D41" s="194" t="s">
        <v>89</v>
      </c>
      <c r="E41" s="286" t="s">
        <v>90</v>
      </c>
      <c r="F41" s="287"/>
      <c r="G41" s="288" t="s">
        <v>90</v>
      </c>
      <c r="H41" s="289"/>
      <c r="I41" s="190"/>
      <c r="J41" s="284" t="s">
        <v>89</v>
      </c>
      <c r="K41" s="285"/>
      <c r="L41" s="194" t="s">
        <v>89</v>
      </c>
      <c r="M41" s="286" t="s">
        <v>89</v>
      </c>
      <c r="N41" s="287"/>
      <c r="O41" s="288" t="s">
        <v>89</v>
      </c>
      <c r="P41" s="289"/>
      <c r="Q41" s="190"/>
      <c r="S41" s="184">
        <v>42</v>
      </c>
      <c r="T41" s="185">
        <v>4.9500000000000002E-2</v>
      </c>
    </row>
    <row r="42" spans="2:20" ht="25.5" customHeight="1">
      <c r="B42" s="284">
        <v>22</v>
      </c>
      <c r="C42" s="285"/>
      <c r="D42" s="194">
        <f>VLOOKUP($D$24,$S$4:$T$58,2,FALSE)</f>
        <v>8.9899999999999994E-2</v>
      </c>
      <c r="E42" s="286">
        <v>100</v>
      </c>
      <c r="F42" s="287"/>
      <c r="G42" s="288">
        <f t="shared" ref="G42:G43" si="13">B42*D42*E42</f>
        <v>197.77999999999997</v>
      </c>
      <c r="H42" s="289"/>
      <c r="I42" s="190"/>
      <c r="J42" s="284">
        <v>27</v>
      </c>
      <c r="K42" s="285"/>
      <c r="L42" s="194">
        <f>VLOOKUP($L$24,$S$4:$T$58,2,FALSE)</f>
        <v>7.3599999999999999E-2</v>
      </c>
      <c r="M42" s="286">
        <v>100</v>
      </c>
      <c r="N42" s="287"/>
      <c r="O42" s="288">
        <f t="shared" si="9"/>
        <v>198.72</v>
      </c>
      <c r="P42" s="289"/>
      <c r="Q42" s="190"/>
      <c r="S42" s="184">
        <v>43</v>
      </c>
      <c r="T42" s="185">
        <v>4.9099999999999998E-2</v>
      </c>
    </row>
    <row r="43" spans="2:20" ht="25.5" customHeight="1">
      <c r="B43" s="290">
        <v>23</v>
      </c>
      <c r="C43" s="291"/>
      <c r="D43" s="196">
        <f>VLOOKUP($D$24,$S$4:$T$58,2,FALSE)</f>
        <v>8.9899999999999994E-2</v>
      </c>
      <c r="E43" s="292">
        <v>100</v>
      </c>
      <c r="F43" s="293"/>
      <c r="G43" s="294">
        <f t="shared" si="13"/>
        <v>206.76999999999998</v>
      </c>
      <c r="H43" s="295"/>
      <c r="I43" s="190"/>
      <c r="J43" s="290">
        <v>28</v>
      </c>
      <c r="K43" s="291"/>
      <c r="L43" s="196">
        <f>VLOOKUP($L$24,$S$4:$T$58,2,FALSE)</f>
        <v>7.3599999999999999E-2</v>
      </c>
      <c r="M43" s="292">
        <v>100</v>
      </c>
      <c r="N43" s="293"/>
      <c r="O43" s="294">
        <f t="shared" si="9"/>
        <v>206.07999999999998</v>
      </c>
      <c r="P43" s="295"/>
      <c r="Q43" s="190"/>
      <c r="S43" s="184">
        <v>44</v>
      </c>
      <c r="T43" s="185">
        <v>4.87E-2</v>
      </c>
    </row>
    <row r="44" spans="2:20" ht="25.5" customHeight="1" thickBot="1">
      <c r="B44" s="278"/>
      <c r="C44" s="279"/>
      <c r="D44" s="195"/>
      <c r="E44" s="280"/>
      <c r="F44" s="281"/>
      <c r="G44" s="282"/>
      <c r="H44" s="283"/>
      <c r="I44" s="190"/>
      <c r="J44" s="278"/>
      <c r="K44" s="279"/>
      <c r="L44" s="195"/>
      <c r="M44" s="280"/>
      <c r="N44" s="281"/>
      <c r="O44" s="282"/>
      <c r="P44" s="283"/>
      <c r="Q44" s="190"/>
      <c r="S44" s="184">
        <v>45</v>
      </c>
      <c r="T44" s="185">
        <v>4.8300000000000003E-2</v>
      </c>
    </row>
    <row r="45" spans="2:20">
      <c r="S45" s="184">
        <v>46</v>
      </c>
      <c r="T45" s="185">
        <v>4.7899999999999998E-2</v>
      </c>
    </row>
    <row r="46" spans="2:20">
      <c r="S46" s="184">
        <v>47</v>
      </c>
      <c r="T46" s="185">
        <v>4.7500000000000001E-2</v>
      </c>
    </row>
    <row r="47" spans="2:20">
      <c r="S47" s="184">
        <v>48</v>
      </c>
      <c r="T47" s="185">
        <v>4.7199999999999999E-2</v>
      </c>
    </row>
    <row r="48" spans="2:20">
      <c r="S48" s="184">
        <v>49</v>
      </c>
      <c r="T48" s="185">
        <v>4.6899999999999997E-2</v>
      </c>
    </row>
    <row r="49" spans="19:20">
      <c r="S49" s="184">
        <v>50</v>
      </c>
      <c r="T49" s="185">
        <v>4.6600000000000003E-2</v>
      </c>
    </row>
    <row r="50" spans="19:20">
      <c r="S50" s="184">
        <v>51</v>
      </c>
      <c r="T50" s="185">
        <v>4.6300000000000001E-2</v>
      </c>
    </row>
    <row r="51" spans="19:20">
      <c r="S51" s="184">
        <v>52</v>
      </c>
      <c r="T51" s="185">
        <v>4.5999999999999999E-2</v>
      </c>
    </row>
    <row r="52" spans="19:20">
      <c r="S52" s="184">
        <v>53</v>
      </c>
      <c r="T52" s="185">
        <v>4.5699999999999998E-2</v>
      </c>
    </row>
    <row r="53" spans="19:20">
      <c r="S53" s="184">
        <v>54</v>
      </c>
      <c r="T53" s="185">
        <v>4.5499999999999999E-2</v>
      </c>
    </row>
    <row r="54" spans="19:20">
      <c r="S54" s="184">
        <v>55</v>
      </c>
      <c r="T54" s="185">
        <v>4.5199999999999997E-2</v>
      </c>
    </row>
    <row r="55" spans="19:20">
      <c r="S55" s="184">
        <v>60</v>
      </c>
      <c r="T55" s="185">
        <v>4.4200000000000003E-2</v>
      </c>
    </row>
    <row r="56" spans="19:20">
      <c r="S56" s="184">
        <v>80</v>
      </c>
      <c r="T56" s="185">
        <v>4.1799999999999997E-2</v>
      </c>
    </row>
    <row r="57" spans="19:20">
      <c r="S57" s="184">
        <v>90</v>
      </c>
      <c r="T57" s="185">
        <v>4.1200000000000001E-2</v>
      </c>
    </row>
    <row r="58" spans="19:20">
      <c r="S58" s="184">
        <v>100</v>
      </c>
      <c r="T58" s="185">
        <v>4.0800000000000003E-2</v>
      </c>
    </row>
    <row r="59" spans="19:20" ht="15" thickBot="1">
      <c r="S59" s="186"/>
      <c r="T59" s="187"/>
    </row>
  </sheetData>
  <mergeCells count="240">
    <mergeCell ref="B25:C25"/>
    <mergeCell ref="E25:F25"/>
    <mergeCell ref="G25:H25"/>
    <mergeCell ref="E36:F36"/>
    <mergeCell ref="G36:H36"/>
    <mergeCell ref="E40:F40"/>
    <mergeCell ref="B27:C27"/>
    <mergeCell ref="G39:H39"/>
    <mergeCell ref="B40:C40"/>
    <mergeCell ref="B29:C29"/>
    <mergeCell ref="E29:F29"/>
    <mergeCell ref="G29:H29"/>
    <mergeCell ref="B34:C34"/>
    <mergeCell ref="E34:F34"/>
    <mergeCell ref="G34:H34"/>
    <mergeCell ref="B44:C44"/>
    <mergeCell ref="E44:F44"/>
    <mergeCell ref="G44:H44"/>
    <mergeCell ref="B26:C26"/>
    <mergeCell ref="E26:F26"/>
    <mergeCell ref="G26:H26"/>
    <mergeCell ref="B38:C38"/>
    <mergeCell ref="E38:F38"/>
    <mergeCell ref="G38:H38"/>
    <mergeCell ref="B35:C35"/>
    <mergeCell ref="E35:F35"/>
    <mergeCell ref="G35:H35"/>
    <mergeCell ref="B36:C36"/>
    <mergeCell ref="B30:C30"/>
    <mergeCell ref="E30:F30"/>
    <mergeCell ref="G30:H30"/>
    <mergeCell ref="B31:C31"/>
    <mergeCell ref="E31:F31"/>
    <mergeCell ref="G31:H31"/>
    <mergeCell ref="E27:F27"/>
    <mergeCell ref="G27:H27"/>
    <mergeCell ref="B28:C28"/>
    <mergeCell ref="E28:F28"/>
    <mergeCell ref="G28:H28"/>
    <mergeCell ref="B43:C43"/>
    <mergeCell ref="E43:F43"/>
    <mergeCell ref="G43:H43"/>
    <mergeCell ref="B32:C32"/>
    <mergeCell ref="E32:F32"/>
    <mergeCell ref="G32:H32"/>
    <mergeCell ref="B33:C33"/>
    <mergeCell ref="E33:F33"/>
    <mergeCell ref="G33:H33"/>
    <mergeCell ref="G40:H40"/>
    <mergeCell ref="B41:C41"/>
    <mergeCell ref="E41:F41"/>
    <mergeCell ref="G41:H41"/>
    <mergeCell ref="B42:C42"/>
    <mergeCell ref="E42:F42"/>
    <mergeCell ref="G42:H42"/>
    <mergeCell ref="B37:C37"/>
    <mergeCell ref="E37:F37"/>
    <mergeCell ref="G37:H37"/>
    <mergeCell ref="B39:C39"/>
    <mergeCell ref="E39:F39"/>
    <mergeCell ref="J27:K27"/>
    <mergeCell ref="M27:N27"/>
    <mergeCell ref="O27:P27"/>
    <mergeCell ref="J28:K28"/>
    <mergeCell ref="M28:N28"/>
    <mergeCell ref="O28:P28"/>
    <mergeCell ref="J25:K25"/>
    <mergeCell ref="M25:N25"/>
    <mergeCell ref="O25:P25"/>
    <mergeCell ref="J26:K26"/>
    <mergeCell ref="M26:N26"/>
    <mergeCell ref="O26:P26"/>
    <mergeCell ref="J31:K31"/>
    <mergeCell ref="M31:N31"/>
    <mergeCell ref="O31:P31"/>
    <mergeCell ref="J32:K32"/>
    <mergeCell ref="M32:N32"/>
    <mergeCell ref="O32:P32"/>
    <mergeCell ref="J29:K29"/>
    <mergeCell ref="M29:N29"/>
    <mergeCell ref="O29:P29"/>
    <mergeCell ref="J30:K30"/>
    <mergeCell ref="M30:N30"/>
    <mergeCell ref="O30:P30"/>
    <mergeCell ref="J35:K35"/>
    <mergeCell ref="M35:N35"/>
    <mergeCell ref="O35:P35"/>
    <mergeCell ref="J36:K36"/>
    <mergeCell ref="M36:N36"/>
    <mergeCell ref="O36:P36"/>
    <mergeCell ref="J33:K33"/>
    <mergeCell ref="M33:N33"/>
    <mergeCell ref="O33:P33"/>
    <mergeCell ref="J34:K34"/>
    <mergeCell ref="M34:N34"/>
    <mergeCell ref="O34:P34"/>
    <mergeCell ref="J39:K39"/>
    <mergeCell ref="M39:N39"/>
    <mergeCell ref="O39:P39"/>
    <mergeCell ref="J40:K40"/>
    <mergeCell ref="M40:N40"/>
    <mergeCell ref="O40:P40"/>
    <mergeCell ref="J37:K37"/>
    <mergeCell ref="M37:N37"/>
    <mergeCell ref="O37:P37"/>
    <mergeCell ref="J38:K38"/>
    <mergeCell ref="M38:N38"/>
    <mergeCell ref="O38:P38"/>
    <mergeCell ref="J43:K43"/>
    <mergeCell ref="M43:N43"/>
    <mergeCell ref="O43:P43"/>
    <mergeCell ref="J44:K44"/>
    <mergeCell ref="M44:N44"/>
    <mergeCell ref="O44:P44"/>
    <mergeCell ref="J41:K41"/>
    <mergeCell ref="M41:N41"/>
    <mergeCell ref="O41:P41"/>
    <mergeCell ref="J42:K42"/>
    <mergeCell ref="M42:N42"/>
    <mergeCell ref="O42:P42"/>
    <mergeCell ref="B4:C4"/>
    <mergeCell ref="E4:F4"/>
    <mergeCell ref="G4:H4"/>
    <mergeCell ref="J4:K4"/>
    <mergeCell ref="M4:N4"/>
    <mergeCell ref="O4:P4"/>
    <mergeCell ref="B3:C3"/>
    <mergeCell ref="E3:F3"/>
    <mergeCell ref="G3:H3"/>
    <mergeCell ref="J3:K3"/>
    <mergeCell ref="M3:N3"/>
    <mergeCell ref="O3:P3"/>
    <mergeCell ref="B6:C6"/>
    <mergeCell ref="E6:F6"/>
    <mergeCell ref="G6:H6"/>
    <mergeCell ref="J6:K6"/>
    <mergeCell ref="M6:N6"/>
    <mergeCell ref="O6:P6"/>
    <mergeCell ref="B5:C5"/>
    <mergeCell ref="E5:F5"/>
    <mergeCell ref="G5:H5"/>
    <mergeCell ref="J5:K5"/>
    <mergeCell ref="M5:N5"/>
    <mergeCell ref="O5:P5"/>
    <mergeCell ref="B8:C8"/>
    <mergeCell ref="E8:F8"/>
    <mergeCell ref="G8:H8"/>
    <mergeCell ref="J8:K8"/>
    <mergeCell ref="M8:N8"/>
    <mergeCell ref="O8:P8"/>
    <mergeCell ref="B7:C7"/>
    <mergeCell ref="E7:F7"/>
    <mergeCell ref="G7:H7"/>
    <mergeCell ref="J7:K7"/>
    <mergeCell ref="M7:N7"/>
    <mergeCell ref="O7:P7"/>
    <mergeCell ref="B10:C10"/>
    <mergeCell ref="E10:F10"/>
    <mergeCell ref="G10:H10"/>
    <mergeCell ref="J10:K10"/>
    <mergeCell ref="M10:N10"/>
    <mergeCell ref="O10:P10"/>
    <mergeCell ref="B9:C9"/>
    <mergeCell ref="E9:F9"/>
    <mergeCell ref="G9:H9"/>
    <mergeCell ref="J9:K9"/>
    <mergeCell ref="M9:N9"/>
    <mergeCell ref="O9:P9"/>
    <mergeCell ref="B12:C12"/>
    <mergeCell ref="E12:F12"/>
    <mergeCell ref="G12:H12"/>
    <mergeCell ref="J12:K12"/>
    <mergeCell ref="M12:N12"/>
    <mergeCell ref="O12:P12"/>
    <mergeCell ref="B11:C11"/>
    <mergeCell ref="E11:F11"/>
    <mergeCell ref="G11:H11"/>
    <mergeCell ref="J11:K11"/>
    <mergeCell ref="M11:N11"/>
    <mergeCell ref="O11:P11"/>
    <mergeCell ref="B14:C14"/>
    <mergeCell ref="E14:F14"/>
    <mergeCell ref="G14:H14"/>
    <mergeCell ref="J14:K14"/>
    <mergeCell ref="M14:N14"/>
    <mergeCell ref="O14:P14"/>
    <mergeCell ref="B13:C13"/>
    <mergeCell ref="E13:F13"/>
    <mergeCell ref="G13:H13"/>
    <mergeCell ref="J13:K13"/>
    <mergeCell ref="M13:N13"/>
    <mergeCell ref="O13:P13"/>
    <mergeCell ref="B16:C16"/>
    <mergeCell ref="E16:F16"/>
    <mergeCell ref="G16:H16"/>
    <mergeCell ref="J16:K16"/>
    <mergeCell ref="M16:N16"/>
    <mergeCell ref="O16:P16"/>
    <mergeCell ref="B15:C15"/>
    <mergeCell ref="E15:F15"/>
    <mergeCell ref="G15:H15"/>
    <mergeCell ref="J15:K15"/>
    <mergeCell ref="M15:N15"/>
    <mergeCell ref="O15:P15"/>
    <mergeCell ref="B18:C18"/>
    <mergeCell ref="E18:F18"/>
    <mergeCell ref="G18:H18"/>
    <mergeCell ref="J18:K18"/>
    <mergeCell ref="M18:N18"/>
    <mergeCell ref="O18:P18"/>
    <mergeCell ref="B17:C17"/>
    <mergeCell ref="E17:F17"/>
    <mergeCell ref="G17:H17"/>
    <mergeCell ref="J17:K17"/>
    <mergeCell ref="M17:N17"/>
    <mergeCell ref="O17:P17"/>
    <mergeCell ref="B20:C20"/>
    <mergeCell ref="E20:F20"/>
    <mergeCell ref="G20:H20"/>
    <mergeCell ref="J20:K20"/>
    <mergeCell ref="M20:N20"/>
    <mergeCell ref="O20:P20"/>
    <mergeCell ref="B19:C19"/>
    <mergeCell ref="E19:F19"/>
    <mergeCell ref="G19:H19"/>
    <mergeCell ref="J19:K19"/>
    <mergeCell ref="M19:N19"/>
    <mergeCell ref="O19:P19"/>
    <mergeCell ref="J22:K22"/>
    <mergeCell ref="M22:N22"/>
    <mergeCell ref="O22:P22"/>
    <mergeCell ref="B21:C21"/>
    <mergeCell ref="E21:F21"/>
    <mergeCell ref="G21:H21"/>
    <mergeCell ref="J21:K21"/>
    <mergeCell ref="M21:N21"/>
    <mergeCell ref="O21:P21"/>
    <mergeCell ref="B22:C22"/>
    <mergeCell ref="E22:F22"/>
    <mergeCell ref="G22:H22"/>
  </mergeCells>
  <phoneticPr fontId="8"/>
  <printOptions horizontalCentered="1"/>
  <pageMargins left="0.70866141732283472" right="0.51181102362204722" top="0.62992125984251968" bottom="0.55118110236220474" header="0.31496062992125984" footer="0.31496062992125984"/>
  <pageSetup paperSize="9" scale="87" fitToHeight="2" orientation="landscape" r:id="rId1"/>
  <rowBreaks count="1" manualBreakCount="1">
    <brk id="23" max="1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C58"/>
  <sheetViews>
    <sheetView workbookViewId="0">
      <selection activeCell="F54" sqref="F54:H54"/>
    </sheetView>
  </sheetViews>
  <sheetFormatPr defaultRowHeight="13.5"/>
  <sheetData>
    <row r="1" spans="2:3" ht="14.25" thickBot="1"/>
    <row r="2" spans="2:3" ht="15" thickBot="1">
      <c r="B2" s="160" t="s">
        <v>87</v>
      </c>
      <c r="C2" s="161" t="s">
        <v>88</v>
      </c>
    </row>
    <row r="3" spans="2:3" ht="14.25">
      <c r="B3" s="158">
        <v>5</v>
      </c>
      <c r="C3" s="159">
        <v>0.22459999999999999</v>
      </c>
    </row>
    <row r="4" spans="2:3" ht="14.25">
      <c r="B4" s="154">
        <v>6</v>
      </c>
      <c r="C4" s="155">
        <v>0.1908</v>
      </c>
    </row>
    <row r="5" spans="2:3" ht="14.25">
      <c r="B5" s="154">
        <v>7</v>
      </c>
      <c r="C5" s="155">
        <v>0.1666</v>
      </c>
    </row>
    <row r="6" spans="2:3" ht="14.25">
      <c r="B6" s="154">
        <v>8</v>
      </c>
      <c r="C6" s="155">
        <v>0.14849999999999999</v>
      </c>
    </row>
    <row r="7" spans="2:3" ht="14.25">
      <c r="B7" s="154">
        <v>9</v>
      </c>
      <c r="C7" s="155">
        <v>0.13450000000000001</v>
      </c>
    </row>
    <row r="8" spans="2:3" ht="14.25">
      <c r="B8" s="154">
        <v>10</v>
      </c>
      <c r="C8" s="155">
        <v>0.12330000000000001</v>
      </c>
    </row>
    <row r="9" spans="2:3" ht="14.25">
      <c r="B9" s="154">
        <v>11</v>
      </c>
      <c r="C9" s="155">
        <v>0.1142</v>
      </c>
    </row>
    <row r="10" spans="2:3" ht="14.25">
      <c r="B10" s="154">
        <v>12</v>
      </c>
      <c r="C10" s="155">
        <v>0.1066</v>
      </c>
    </row>
    <row r="11" spans="2:3" ht="14.25">
      <c r="B11" s="154">
        <v>13</v>
      </c>
      <c r="C11" s="155">
        <v>0.10009999999999999</v>
      </c>
    </row>
    <row r="12" spans="2:3" ht="14.25">
      <c r="B12" s="154">
        <v>14</v>
      </c>
      <c r="C12" s="155">
        <v>9.4700000000000006E-2</v>
      </c>
    </row>
    <row r="13" spans="2:3" ht="14.25">
      <c r="B13" s="154">
        <v>15</v>
      </c>
      <c r="C13" s="155">
        <v>8.9899999999999994E-2</v>
      </c>
    </row>
    <row r="14" spans="2:3" ht="14.25">
      <c r="B14" s="154">
        <v>16</v>
      </c>
      <c r="C14" s="155">
        <v>8.5800000000000001E-2</v>
      </c>
    </row>
    <row r="15" spans="2:3" ht="14.25">
      <c r="B15" s="154">
        <v>17</v>
      </c>
      <c r="C15" s="155">
        <v>8.2199999999999995E-2</v>
      </c>
    </row>
    <row r="16" spans="2:3" ht="14.25">
      <c r="B16" s="154">
        <v>18</v>
      </c>
      <c r="C16" s="155">
        <v>7.9000000000000001E-2</v>
      </c>
    </row>
    <row r="17" spans="2:3" ht="14.25">
      <c r="B17" s="154">
        <v>19</v>
      </c>
      <c r="C17" s="155">
        <v>7.6100000000000001E-2</v>
      </c>
    </row>
    <row r="18" spans="2:3" ht="14.25">
      <c r="B18" s="154">
        <v>20</v>
      </c>
      <c r="C18" s="155">
        <v>7.3599999999999999E-2</v>
      </c>
    </row>
    <row r="19" spans="2:3" ht="14.25">
      <c r="B19" s="154">
        <v>21</v>
      </c>
      <c r="C19" s="155">
        <v>7.1300000000000002E-2</v>
      </c>
    </row>
    <row r="20" spans="2:3" ht="14.25">
      <c r="B20" s="154">
        <v>22</v>
      </c>
      <c r="C20" s="155">
        <v>6.9199999999999998E-2</v>
      </c>
    </row>
    <row r="21" spans="2:3" ht="14.25">
      <c r="B21" s="154">
        <v>23</v>
      </c>
      <c r="C21" s="155">
        <v>6.7299999999999999E-2</v>
      </c>
    </row>
    <row r="22" spans="2:3" ht="14.25">
      <c r="B22" s="154">
        <v>24</v>
      </c>
      <c r="C22" s="155">
        <v>6.5600000000000006E-2</v>
      </c>
    </row>
    <row r="23" spans="2:3" ht="14.25">
      <c r="B23" s="154">
        <v>25</v>
      </c>
      <c r="C23" s="155">
        <v>6.4000000000000001E-2</v>
      </c>
    </row>
    <row r="24" spans="2:3" ht="14.25">
      <c r="B24" s="154">
        <v>26</v>
      </c>
      <c r="C24" s="155">
        <v>6.2600000000000003E-2</v>
      </c>
    </row>
    <row r="25" spans="2:3" ht="14.25">
      <c r="B25" s="154">
        <v>27</v>
      </c>
      <c r="C25" s="155">
        <v>6.1199999999999997E-2</v>
      </c>
    </row>
    <row r="26" spans="2:3" ht="14.25">
      <c r="B26" s="154">
        <v>28</v>
      </c>
      <c r="C26" s="155">
        <v>0.06</v>
      </c>
    </row>
    <row r="27" spans="2:3" ht="14.25">
      <c r="B27" s="154">
        <v>29</v>
      </c>
      <c r="C27" s="155">
        <v>5.8900000000000001E-2</v>
      </c>
    </row>
    <row r="28" spans="2:3" ht="14.25">
      <c r="B28" s="154">
        <v>30</v>
      </c>
      <c r="C28" s="155">
        <v>5.7799999999999997E-2</v>
      </c>
    </row>
    <row r="29" spans="2:3" ht="14.25">
      <c r="B29" s="154">
        <v>31</v>
      </c>
      <c r="C29" s="155">
        <v>5.6899999999999999E-2</v>
      </c>
    </row>
    <row r="30" spans="2:3" ht="14.25">
      <c r="B30" s="154">
        <v>32</v>
      </c>
      <c r="C30" s="155">
        <v>5.5899999999999998E-2</v>
      </c>
    </row>
    <row r="31" spans="2:3" ht="14.25">
      <c r="B31" s="154">
        <v>33</v>
      </c>
      <c r="C31" s="155">
        <v>5.5100000000000003E-2</v>
      </c>
    </row>
    <row r="32" spans="2:3" ht="14.25">
      <c r="B32" s="154">
        <v>34</v>
      </c>
      <c r="C32" s="155">
        <v>5.4300000000000001E-2</v>
      </c>
    </row>
    <row r="33" spans="2:3" ht="14.25">
      <c r="B33" s="154">
        <v>35</v>
      </c>
      <c r="C33" s="155">
        <v>5.3600000000000002E-2</v>
      </c>
    </row>
    <row r="34" spans="2:3" ht="14.25">
      <c r="B34" s="154">
        <v>36</v>
      </c>
      <c r="C34" s="155">
        <v>5.2900000000000003E-2</v>
      </c>
    </row>
    <row r="35" spans="2:3" ht="14.25">
      <c r="B35" s="154">
        <v>37</v>
      </c>
      <c r="C35" s="155">
        <v>5.2200000000000003E-2</v>
      </c>
    </row>
    <row r="36" spans="2:3" ht="14.25">
      <c r="B36" s="154">
        <v>38</v>
      </c>
      <c r="C36" s="155">
        <v>5.16E-2</v>
      </c>
    </row>
    <row r="37" spans="2:3" ht="14.25">
      <c r="B37" s="154">
        <v>39</v>
      </c>
      <c r="C37" s="155">
        <v>5.11E-2</v>
      </c>
    </row>
    <row r="38" spans="2:3" ht="14.25">
      <c r="B38" s="154">
        <v>40</v>
      </c>
      <c r="C38" s="155">
        <v>5.0500000000000003E-2</v>
      </c>
    </row>
    <row r="39" spans="2:3" ht="14.25">
      <c r="B39" s="154">
        <v>41</v>
      </c>
      <c r="C39" s="155">
        <v>0.05</v>
      </c>
    </row>
    <row r="40" spans="2:3" ht="14.25">
      <c r="B40" s="154">
        <v>42</v>
      </c>
      <c r="C40" s="155">
        <v>4.9500000000000002E-2</v>
      </c>
    </row>
    <row r="41" spans="2:3" ht="14.25">
      <c r="B41" s="154">
        <v>43</v>
      </c>
      <c r="C41" s="155">
        <v>4.9099999999999998E-2</v>
      </c>
    </row>
    <row r="42" spans="2:3" ht="14.25">
      <c r="B42" s="154">
        <v>44</v>
      </c>
      <c r="C42" s="155">
        <v>4.87E-2</v>
      </c>
    </row>
    <row r="43" spans="2:3" ht="14.25">
      <c r="B43" s="154">
        <v>45</v>
      </c>
      <c r="C43" s="155">
        <v>4.8300000000000003E-2</v>
      </c>
    </row>
    <row r="44" spans="2:3" ht="14.25">
      <c r="B44" s="154">
        <v>46</v>
      </c>
      <c r="C44" s="155">
        <v>4.7899999999999998E-2</v>
      </c>
    </row>
    <row r="45" spans="2:3" ht="14.25">
      <c r="B45" s="154">
        <v>47</v>
      </c>
      <c r="C45" s="155">
        <v>4.7500000000000001E-2</v>
      </c>
    </row>
    <row r="46" spans="2:3" ht="14.25">
      <c r="B46" s="154">
        <v>48</v>
      </c>
      <c r="C46" s="155">
        <v>4.7199999999999999E-2</v>
      </c>
    </row>
    <row r="47" spans="2:3" ht="14.25">
      <c r="B47" s="154">
        <v>49</v>
      </c>
      <c r="C47" s="155">
        <v>4.6899999999999997E-2</v>
      </c>
    </row>
    <row r="48" spans="2:3" ht="14.25">
      <c r="B48" s="154">
        <v>50</v>
      </c>
      <c r="C48" s="155">
        <v>4.6600000000000003E-2</v>
      </c>
    </row>
    <row r="49" spans="2:3" ht="14.25">
      <c r="B49" s="154">
        <v>51</v>
      </c>
      <c r="C49" s="155">
        <v>4.6300000000000001E-2</v>
      </c>
    </row>
    <row r="50" spans="2:3" ht="14.25">
      <c r="B50" s="154">
        <v>52</v>
      </c>
      <c r="C50" s="155">
        <v>4.5999999999999999E-2</v>
      </c>
    </row>
    <row r="51" spans="2:3" ht="14.25">
      <c r="B51" s="154">
        <v>53</v>
      </c>
      <c r="C51" s="155">
        <v>4.5699999999999998E-2</v>
      </c>
    </row>
    <row r="52" spans="2:3" ht="14.25">
      <c r="B52" s="154">
        <v>54</v>
      </c>
      <c r="C52" s="155">
        <v>4.5499999999999999E-2</v>
      </c>
    </row>
    <row r="53" spans="2:3" ht="14.25">
      <c r="B53" s="154">
        <v>55</v>
      </c>
      <c r="C53" s="155">
        <v>4.5199999999999997E-2</v>
      </c>
    </row>
    <row r="54" spans="2:3" ht="14.25">
      <c r="B54" s="154">
        <v>60</v>
      </c>
      <c r="C54" s="155">
        <v>4.4200000000000003E-2</v>
      </c>
    </row>
    <row r="55" spans="2:3" ht="14.25">
      <c r="B55" s="154">
        <v>80</v>
      </c>
      <c r="C55" s="155">
        <v>4.1799999999999997E-2</v>
      </c>
    </row>
    <row r="56" spans="2:3" ht="14.25">
      <c r="B56" s="154">
        <v>90</v>
      </c>
      <c r="C56" s="155">
        <v>4.1200000000000001E-2</v>
      </c>
    </row>
    <row r="57" spans="2:3" ht="14.25">
      <c r="B57" s="154">
        <v>100</v>
      </c>
      <c r="C57" s="155">
        <v>4.0800000000000003E-2</v>
      </c>
    </row>
    <row r="58" spans="2:3" ht="15" thickBot="1">
      <c r="B58" s="156"/>
      <c r="C58" s="157"/>
    </row>
  </sheetData>
  <phoneticPr fontId="8"/>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1:AP108"/>
  <sheetViews>
    <sheetView showGridLines="0" showWhiteSpace="0" topLeftCell="A2" zoomScale="89" zoomScaleNormal="89" zoomScaleSheetLayoutView="89" workbookViewId="0">
      <selection activeCell="K49" sqref="K49:AE49"/>
    </sheetView>
  </sheetViews>
  <sheetFormatPr defaultColWidth="9" defaultRowHeight="12"/>
  <cols>
    <col min="1" max="1" width="1.140625" style="3" customWidth="1"/>
    <col min="2" max="36" width="2.5703125" style="3" customWidth="1"/>
    <col min="37" max="37" width="5.7109375" style="3" customWidth="1"/>
    <col min="38" max="39" width="2.5703125" style="3" customWidth="1"/>
    <col min="40" max="40" width="1.42578125" style="3" customWidth="1"/>
    <col min="41" max="41" width="3.5703125" style="3" customWidth="1"/>
    <col min="42" max="42" width="0.85546875" style="3" customWidth="1"/>
    <col min="43" max="16384" width="9" style="3"/>
  </cols>
  <sheetData>
    <row r="1" spans="1:42" ht="18.75" hidden="1" customHeight="1">
      <c r="A1" s="493"/>
      <c r="B1" s="493"/>
      <c r="C1" s="493"/>
      <c r="D1" s="493"/>
      <c r="E1" s="493"/>
      <c r="F1" s="493"/>
      <c r="G1" s="493"/>
      <c r="H1" s="493"/>
      <c r="I1" s="493"/>
      <c r="J1" s="493"/>
      <c r="K1" s="493"/>
      <c r="L1" s="493"/>
      <c r="M1" s="493"/>
      <c r="N1" s="493"/>
      <c r="O1" s="493"/>
      <c r="P1" s="493"/>
      <c r="Q1" s="493"/>
      <c r="R1" s="493"/>
      <c r="S1" s="493"/>
      <c r="T1" s="493"/>
      <c r="U1" s="493"/>
      <c r="V1" s="493"/>
      <c r="W1" s="493"/>
      <c r="X1" s="493"/>
      <c r="Y1" s="493"/>
      <c r="Z1" s="493"/>
      <c r="AA1" s="493"/>
      <c r="AB1" s="493"/>
      <c r="AC1" s="493"/>
      <c r="AD1" s="493"/>
      <c r="AE1" s="493"/>
      <c r="AF1" s="493"/>
      <c r="AG1" s="493"/>
      <c r="AH1" s="493"/>
      <c r="AI1" s="493"/>
      <c r="AJ1" s="493"/>
      <c r="AK1" s="493"/>
      <c r="AL1" s="493"/>
      <c r="AM1" s="493"/>
      <c r="AN1" s="493"/>
      <c r="AO1" s="493"/>
      <c r="AP1" s="494"/>
    </row>
    <row r="3" spans="1:42" s="1" customFormat="1" ht="15" customHeight="1">
      <c r="B3" s="147" t="s">
        <v>91</v>
      </c>
    </row>
    <row r="4" spans="1:42" ht="22.5" customHeight="1">
      <c r="B4" s="495" t="s">
        <v>92</v>
      </c>
      <c r="C4" s="495"/>
      <c r="D4" s="495"/>
      <c r="E4" s="495"/>
      <c r="F4" s="495"/>
      <c r="G4" s="495"/>
      <c r="H4" s="495"/>
      <c r="I4" s="495"/>
      <c r="J4" s="495"/>
      <c r="K4" s="495"/>
      <c r="L4" s="495"/>
      <c r="M4" s="495"/>
      <c r="N4" s="495"/>
      <c r="O4" s="495"/>
      <c r="P4" s="495"/>
      <c r="Q4" s="495"/>
      <c r="R4" s="495"/>
      <c r="S4" s="495"/>
      <c r="T4" s="495"/>
      <c r="U4" s="495"/>
      <c r="V4" s="495"/>
      <c r="W4" s="495"/>
      <c r="X4" s="495"/>
      <c r="Y4" s="495"/>
      <c r="Z4" s="495"/>
      <c r="AA4" s="495"/>
      <c r="AB4" s="495"/>
      <c r="AC4" s="495"/>
      <c r="AD4" s="495"/>
      <c r="AE4" s="495"/>
      <c r="AF4" s="495"/>
      <c r="AG4" s="495"/>
      <c r="AH4" s="495"/>
      <c r="AI4" s="495"/>
      <c r="AJ4" s="495"/>
      <c r="AK4" s="495"/>
      <c r="AL4" s="495"/>
      <c r="AM4" s="495"/>
      <c r="AN4" s="495"/>
      <c r="AO4" s="495"/>
    </row>
    <row r="5" spans="1:42" ht="15" customHeight="1">
      <c r="B5" s="71"/>
    </row>
    <row r="6" spans="1:42" s="4" customFormat="1" ht="15" customHeight="1">
      <c r="B6" s="496" t="s">
        <v>93</v>
      </c>
      <c r="C6" s="497"/>
      <c r="D6" s="502" t="s">
        <v>94</v>
      </c>
      <c r="E6" s="459"/>
      <c r="F6" s="459"/>
      <c r="G6" s="459"/>
      <c r="H6" s="459"/>
      <c r="I6" s="459"/>
      <c r="J6" s="460"/>
      <c r="K6" s="311" t="s">
        <v>93</v>
      </c>
      <c r="L6" s="312"/>
      <c r="M6" s="507" t="s">
        <v>95</v>
      </c>
      <c r="N6" s="507"/>
      <c r="O6" s="507"/>
      <c r="P6" s="507"/>
      <c r="Q6" s="507"/>
      <c r="R6" s="507"/>
      <c r="S6" s="507"/>
      <c r="T6" s="507"/>
      <c r="U6" s="507"/>
      <c r="V6" s="507"/>
      <c r="W6" s="507"/>
      <c r="X6" s="507"/>
      <c r="Y6" s="507"/>
    </row>
    <row r="7" spans="1:42" s="4" customFormat="1" ht="15" customHeight="1">
      <c r="B7" s="498"/>
      <c r="C7" s="499"/>
      <c r="D7" s="503"/>
      <c r="E7" s="504"/>
      <c r="F7" s="504"/>
      <c r="G7" s="504"/>
      <c r="H7" s="504"/>
      <c r="I7" s="504"/>
      <c r="J7" s="505"/>
      <c r="K7" s="313"/>
      <c r="L7" s="314"/>
      <c r="M7" s="507"/>
      <c r="N7" s="507"/>
      <c r="O7" s="507"/>
      <c r="P7" s="507"/>
      <c r="Q7" s="507"/>
      <c r="R7" s="507"/>
      <c r="S7" s="507"/>
      <c r="T7" s="507"/>
      <c r="U7" s="507"/>
      <c r="V7" s="507"/>
      <c r="W7" s="507"/>
      <c r="X7" s="507"/>
      <c r="Y7" s="507"/>
    </row>
    <row r="8" spans="1:42" s="4" customFormat="1" ht="15" customHeight="1">
      <c r="B8" s="500"/>
      <c r="C8" s="501"/>
      <c r="D8" s="506"/>
      <c r="E8" s="461"/>
      <c r="F8" s="461"/>
      <c r="G8" s="461"/>
      <c r="H8" s="461"/>
      <c r="I8" s="461"/>
      <c r="J8" s="462"/>
      <c r="K8" s="315"/>
      <c r="L8" s="310"/>
      <c r="M8" s="507"/>
      <c r="N8" s="507"/>
      <c r="O8" s="507"/>
      <c r="P8" s="507"/>
      <c r="Q8" s="507"/>
      <c r="R8" s="507"/>
      <c r="S8" s="507"/>
      <c r="T8" s="507"/>
      <c r="U8" s="507"/>
      <c r="V8" s="507"/>
      <c r="W8" s="507"/>
      <c r="X8" s="507"/>
      <c r="Y8" s="507"/>
    </row>
    <row r="9" spans="1:42" s="4" customFormat="1" ht="12" customHeight="1">
      <c r="B9" s="322" t="s">
        <v>96</v>
      </c>
      <c r="C9" s="322"/>
      <c r="D9" s="72" t="s">
        <v>97</v>
      </c>
    </row>
    <row r="10" spans="1:42" s="4" customFormat="1" ht="10.5" customHeight="1">
      <c r="B10" s="73"/>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row>
    <row r="11" spans="1:42" s="4" customFormat="1" ht="15" customHeight="1">
      <c r="B11" s="327" t="s">
        <v>98</v>
      </c>
      <c r="C11" s="327"/>
      <c r="D11" s="327"/>
      <c r="E11" s="327"/>
      <c r="F11" s="327"/>
      <c r="G11" s="327"/>
      <c r="H11" s="327" t="s">
        <v>99</v>
      </c>
      <c r="I11" s="327"/>
      <c r="J11" s="327"/>
      <c r="K11" s="327"/>
      <c r="L11" s="327"/>
      <c r="M11" s="327"/>
      <c r="N11" s="327" t="s">
        <v>100</v>
      </c>
      <c r="O11" s="327"/>
      <c r="P11" s="327"/>
      <c r="Q11" s="327"/>
      <c r="R11" s="327"/>
      <c r="S11" s="327"/>
      <c r="T11" s="327" t="s">
        <v>101</v>
      </c>
      <c r="U11" s="327"/>
      <c r="V11" s="327"/>
      <c r="W11" s="327"/>
      <c r="X11" s="327"/>
      <c r="Y11" s="327"/>
      <c r="Z11" s="327"/>
      <c r="AA11" s="327" t="s">
        <v>102</v>
      </c>
      <c r="AB11" s="327"/>
      <c r="AC11" s="327"/>
      <c r="AD11" s="327"/>
      <c r="AE11" s="327"/>
      <c r="AF11" s="327"/>
      <c r="AG11" s="327"/>
      <c r="AH11" s="327" t="s">
        <v>103</v>
      </c>
      <c r="AI11" s="327"/>
      <c r="AJ11" s="327"/>
      <c r="AK11" s="327"/>
      <c r="AL11" s="327"/>
      <c r="AM11" s="327"/>
      <c r="AN11" s="327"/>
      <c r="AO11" s="327"/>
    </row>
    <row r="12" spans="1:42" s="4" customFormat="1" ht="15" customHeight="1">
      <c r="B12" s="327"/>
      <c r="C12" s="327"/>
      <c r="D12" s="327"/>
      <c r="E12" s="327"/>
      <c r="F12" s="327"/>
      <c r="G12" s="327"/>
      <c r="H12" s="327"/>
      <c r="I12" s="327"/>
      <c r="J12" s="327"/>
      <c r="K12" s="327"/>
      <c r="L12" s="327"/>
      <c r="M12" s="327"/>
      <c r="N12" s="327"/>
      <c r="O12" s="327"/>
      <c r="P12" s="327"/>
      <c r="Q12" s="327"/>
      <c r="R12" s="327"/>
      <c r="S12" s="327"/>
      <c r="T12" s="327"/>
      <c r="U12" s="327"/>
      <c r="V12" s="327"/>
      <c r="W12" s="327"/>
      <c r="X12" s="327"/>
      <c r="Y12" s="327"/>
      <c r="Z12" s="327"/>
      <c r="AA12" s="327"/>
      <c r="AB12" s="327"/>
      <c r="AC12" s="327"/>
      <c r="AD12" s="327"/>
      <c r="AE12" s="327"/>
      <c r="AF12" s="327"/>
      <c r="AG12" s="327"/>
      <c r="AH12" s="327"/>
      <c r="AI12" s="327"/>
      <c r="AJ12" s="327"/>
      <c r="AK12" s="327"/>
      <c r="AL12" s="327"/>
      <c r="AM12" s="327"/>
      <c r="AN12" s="327"/>
      <c r="AO12" s="327"/>
    </row>
    <row r="13" spans="1:42" s="4" customFormat="1" ht="15" customHeight="1">
      <c r="B13" s="327"/>
      <c r="C13" s="327"/>
      <c r="D13" s="327"/>
      <c r="E13" s="327"/>
      <c r="F13" s="327"/>
      <c r="G13" s="327"/>
      <c r="H13" s="327"/>
      <c r="I13" s="327"/>
      <c r="J13" s="327"/>
      <c r="K13" s="327"/>
      <c r="L13" s="327"/>
      <c r="M13" s="327"/>
      <c r="N13" s="327"/>
      <c r="O13" s="327"/>
      <c r="P13" s="327"/>
      <c r="Q13" s="327"/>
      <c r="R13" s="327"/>
      <c r="S13" s="327"/>
      <c r="T13" s="327" t="s">
        <v>104</v>
      </c>
      <c r="U13" s="327"/>
      <c r="V13" s="327"/>
      <c r="W13" s="327"/>
      <c r="X13" s="327"/>
      <c r="Y13" s="327"/>
      <c r="Z13" s="327"/>
      <c r="AA13" s="327" t="s">
        <v>105</v>
      </c>
      <c r="AB13" s="327"/>
      <c r="AC13" s="327"/>
      <c r="AD13" s="327"/>
      <c r="AE13" s="327"/>
      <c r="AF13" s="327"/>
      <c r="AG13" s="327"/>
      <c r="AH13" s="327"/>
      <c r="AI13" s="327"/>
      <c r="AJ13" s="327"/>
      <c r="AK13" s="327"/>
      <c r="AL13" s="327"/>
      <c r="AM13" s="327"/>
      <c r="AN13" s="327"/>
      <c r="AO13" s="327"/>
    </row>
    <row r="14" spans="1:42" s="4" customFormat="1" ht="15" customHeight="1">
      <c r="B14" s="327"/>
      <c r="C14" s="327"/>
      <c r="D14" s="327"/>
      <c r="E14" s="327"/>
      <c r="F14" s="327"/>
      <c r="G14" s="327"/>
      <c r="H14" s="327"/>
      <c r="I14" s="327"/>
      <c r="J14" s="327"/>
      <c r="K14" s="327"/>
      <c r="L14" s="327"/>
      <c r="M14" s="327"/>
      <c r="N14" s="327"/>
      <c r="O14" s="327"/>
      <c r="P14" s="327"/>
      <c r="Q14" s="327"/>
      <c r="R14" s="327"/>
      <c r="S14" s="327"/>
      <c r="T14" s="327"/>
      <c r="U14" s="327"/>
      <c r="V14" s="327"/>
      <c r="W14" s="327"/>
      <c r="X14" s="327"/>
      <c r="Y14" s="327"/>
      <c r="Z14" s="327"/>
      <c r="AA14" s="327"/>
      <c r="AB14" s="327"/>
      <c r="AC14" s="327"/>
      <c r="AD14" s="327"/>
      <c r="AE14" s="327"/>
      <c r="AF14" s="327"/>
      <c r="AG14" s="327"/>
      <c r="AH14" s="327"/>
      <c r="AI14" s="327"/>
      <c r="AJ14" s="327"/>
      <c r="AK14" s="327"/>
      <c r="AL14" s="327"/>
      <c r="AM14" s="327"/>
      <c r="AN14" s="327"/>
      <c r="AO14" s="327"/>
    </row>
    <row r="15" spans="1:42" ht="18" customHeight="1">
      <c r="AO15" s="75"/>
    </row>
    <row r="16" spans="1:42" ht="15" customHeight="1">
      <c r="B16" s="76" t="s">
        <v>106</v>
      </c>
      <c r="C16" s="77"/>
      <c r="D16" s="77"/>
      <c r="E16" s="77"/>
      <c r="F16" s="77"/>
      <c r="G16" s="77"/>
      <c r="H16" s="77"/>
      <c r="I16" s="77"/>
      <c r="J16" s="77"/>
      <c r="K16" s="77"/>
      <c r="L16" s="77"/>
      <c r="M16" s="77"/>
      <c r="N16" s="77"/>
      <c r="O16" s="77"/>
      <c r="P16" s="77"/>
      <c r="Q16" s="77"/>
      <c r="R16" s="77"/>
      <c r="S16" s="77"/>
      <c r="T16" s="77"/>
      <c r="U16" s="77"/>
      <c r="V16" s="482" t="s">
        <v>107</v>
      </c>
      <c r="W16" s="483"/>
      <c r="X16" s="483"/>
      <c r="Y16" s="483"/>
      <c r="Z16" s="483"/>
      <c r="AA16" s="483"/>
      <c r="AB16" s="483"/>
      <c r="AC16" s="483"/>
      <c r="AD16" s="483"/>
      <c r="AE16" s="483"/>
      <c r="AF16" s="483"/>
      <c r="AG16" s="483"/>
      <c r="AH16" s="483"/>
      <c r="AI16" s="483"/>
      <c r="AJ16" s="483"/>
      <c r="AK16" s="483"/>
      <c r="AL16" s="483"/>
      <c r="AM16" s="483"/>
      <c r="AN16" s="483"/>
      <c r="AO16" s="78"/>
    </row>
    <row r="17" spans="2:41" s="4" customFormat="1" ht="15" customHeight="1">
      <c r="B17" s="311" t="s">
        <v>108</v>
      </c>
      <c r="C17" s="322"/>
      <c r="D17" s="322"/>
      <c r="E17" s="322"/>
      <c r="F17" s="322"/>
      <c r="G17" s="322"/>
      <c r="H17" s="322"/>
      <c r="I17" s="322"/>
      <c r="J17" s="322"/>
      <c r="K17" s="322"/>
      <c r="L17" s="322"/>
      <c r="M17" s="312"/>
      <c r="N17" s="484" t="s">
        <v>109</v>
      </c>
      <c r="O17" s="485"/>
      <c r="P17" s="485"/>
      <c r="Q17" s="485"/>
      <c r="R17" s="485"/>
      <c r="S17" s="485"/>
      <c r="T17" s="485"/>
      <c r="U17" s="485"/>
      <c r="V17" s="486"/>
      <c r="W17" s="484" t="s">
        <v>110</v>
      </c>
      <c r="X17" s="485"/>
      <c r="Y17" s="485"/>
      <c r="Z17" s="485"/>
      <c r="AA17" s="485"/>
      <c r="AB17" s="485"/>
      <c r="AC17" s="485"/>
      <c r="AD17" s="485"/>
      <c r="AE17" s="486"/>
      <c r="AF17" s="484" t="s">
        <v>111</v>
      </c>
      <c r="AG17" s="485"/>
      <c r="AH17" s="485"/>
      <c r="AI17" s="485"/>
      <c r="AJ17" s="485"/>
      <c r="AK17" s="485"/>
      <c r="AL17" s="485"/>
      <c r="AM17" s="485"/>
      <c r="AN17" s="485"/>
      <c r="AO17" s="486"/>
    </row>
    <row r="18" spans="2:41" s="4" customFormat="1" ht="15" customHeight="1">
      <c r="B18" s="315"/>
      <c r="C18" s="309"/>
      <c r="D18" s="309"/>
      <c r="E18" s="309"/>
      <c r="F18" s="309"/>
      <c r="G18" s="309"/>
      <c r="H18" s="309"/>
      <c r="I18" s="309"/>
      <c r="J18" s="309"/>
      <c r="K18" s="309"/>
      <c r="L18" s="309"/>
      <c r="M18" s="310"/>
      <c r="N18" s="487" t="s">
        <v>112</v>
      </c>
      <c r="O18" s="488"/>
      <c r="P18" s="488"/>
      <c r="Q18" s="488"/>
      <c r="R18" s="488"/>
      <c r="S18" s="488"/>
      <c r="T18" s="488"/>
      <c r="U18" s="488"/>
      <c r="V18" s="489"/>
      <c r="W18" s="487" t="s">
        <v>113</v>
      </c>
      <c r="X18" s="488"/>
      <c r="Y18" s="488"/>
      <c r="Z18" s="488"/>
      <c r="AA18" s="488"/>
      <c r="AB18" s="488"/>
      <c r="AC18" s="488"/>
      <c r="AD18" s="488"/>
      <c r="AE18" s="489"/>
      <c r="AF18" s="490" t="s">
        <v>114</v>
      </c>
      <c r="AG18" s="491"/>
      <c r="AH18" s="491"/>
      <c r="AI18" s="491"/>
      <c r="AJ18" s="491"/>
      <c r="AK18" s="491"/>
      <c r="AL18" s="491"/>
      <c r="AM18" s="491"/>
      <c r="AN18" s="491"/>
      <c r="AO18" s="492"/>
    </row>
    <row r="19" spans="2:41" s="4" customFormat="1" ht="21" customHeight="1">
      <c r="B19" s="480" t="s">
        <v>115</v>
      </c>
      <c r="C19" s="457" t="s">
        <v>116</v>
      </c>
      <c r="D19" s="459" t="s">
        <v>117</v>
      </c>
      <c r="E19" s="459"/>
      <c r="F19" s="459"/>
      <c r="G19" s="459"/>
      <c r="H19" s="459"/>
      <c r="I19" s="459"/>
      <c r="J19" s="459"/>
      <c r="K19" s="459"/>
      <c r="L19" s="459"/>
      <c r="M19" s="460"/>
      <c r="N19" s="463"/>
      <c r="O19" s="463"/>
      <c r="P19" s="463"/>
      <c r="Q19" s="463"/>
      <c r="R19" s="463"/>
      <c r="S19" s="463"/>
      <c r="T19" s="463"/>
      <c r="U19" s="463"/>
      <c r="V19" s="463"/>
      <c r="W19" s="463"/>
      <c r="X19" s="463"/>
      <c r="Y19" s="463"/>
      <c r="Z19" s="463"/>
      <c r="AA19" s="463"/>
      <c r="AB19" s="463"/>
      <c r="AC19" s="463"/>
      <c r="AD19" s="463"/>
      <c r="AE19" s="463"/>
      <c r="AF19" s="464"/>
      <c r="AG19" s="464"/>
      <c r="AH19" s="464"/>
      <c r="AI19" s="464"/>
      <c r="AJ19" s="464"/>
      <c r="AK19" s="464"/>
      <c r="AL19" s="464"/>
      <c r="AM19" s="464"/>
      <c r="AN19" s="464"/>
      <c r="AO19" s="464"/>
    </row>
    <row r="20" spans="2:41" s="4" customFormat="1" ht="21" customHeight="1">
      <c r="B20" s="481"/>
      <c r="C20" s="458"/>
      <c r="D20" s="461"/>
      <c r="E20" s="461"/>
      <c r="F20" s="461"/>
      <c r="G20" s="461"/>
      <c r="H20" s="461"/>
      <c r="I20" s="461"/>
      <c r="J20" s="461"/>
      <c r="K20" s="461"/>
      <c r="L20" s="461"/>
      <c r="M20" s="462"/>
      <c r="N20" s="463"/>
      <c r="O20" s="463"/>
      <c r="P20" s="463"/>
      <c r="Q20" s="463"/>
      <c r="R20" s="463"/>
      <c r="S20" s="463"/>
      <c r="T20" s="463"/>
      <c r="U20" s="463"/>
      <c r="V20" s="463"/>
      <c r="W20" s="463"/>
      <c r="X20" s="463"/>
      <c r="Y20" s="463"/>
      <c r="Z20" s="463"/>
      <c r="AA20" s="463"/>
      <c r="AB20" s="463"/>
      <c r="AC20" s="463"/>
      <c r="AD20" s="463"/>
      <c r="AE20" s="463"/>
      <c r="AF20" s="464"/>
      <c r="AG20" s="464"/>
      <c r="AH20" s="464"/>
      <c r="AI20" s="464"/>
      <c r="AJ20" s="464"/>
      <c r="AK20" s="464"/>
      <c r="AL20" s="464"/>
      <c r="AM20" s="464"/>
      <c r="AN20" s="464"/>
      <c r="AO20" s="464"/>
    </row>
    <row r="21" spans="2:41" s="4" customFormat="1" ht="15" customHeight="1">
      <c r="B21" s="477" t="s">
        <v>118</v>
      </c>
      <c r="C21" s="457" t="s">
        <v>119</v>
      </c>
      <c r="D21" s="459" t="s">
        <v>120</v>
      </c>
      <c r="E21" s="459"/>
      <c r="F21" s="459"/>
      <c r="G21" s="459"/>
      <c r="H21" s="459"/>
      <c r="I21" s="459"/>
      <c r="J21" s="459"/>
      <c r="K21" s="459"/>
      <c r="L21" s="459"/>
      <c r="M21" s="460"/>
      <c r="N21" s="463"/>
      <c r="O21" s="463"/>
      <c r="P21" s="463"/>
      <c r="Q21" s="463"/>
      <c r="R21" s="463"/>
      <c r="S21" s="463"/>
      <c r="T21" s="463"/>
      <c r="U21" s="463"/>
      <c r="V21" s="463"/>
      <c r="W21" s="463"/>
      <c r="X21" s="463"/>
      <c r="Y21" s="463"/>
      <c r="Z21" s="463"/>
      <c r="AA21" s="463"/>
      <c r="AB21" s="463"/>
      <c r="AC21" s="463"/>
      <c r="AD21" s="463"/>
      <c r="AE21" s="463"/>
      <c r="AF21" s="464"/>
      <c r="AG21" s="464"/>
      <c r="AH21" s="464"/>
      <c r="AI21" s="464"/>
      <c r="AJ21" s="464"/>
      <c r="AK21" s="464"/>
      <c r="AL21" s="464"/>
      <c r="AM21" s="464"/>
      <c r="AN21" s="464"/>
      <c r="AO21" s="464"/>
    </row>
    <row r="22" spans="2:41" s="4" customFormat="1" ht="15" customHeight="1">
      <c r="B22" s="478"/>
      <c r="C22" s="458"/>
      <c r="D22" s="461"/>
      <c r="E22" s="461"/>
      <c r="F22" s="461"/>
      <c r="G22" s="461"/>
      <c r="H22" s="461"/>
      <c r="I22" s="461"/>
      <c r="J22" s="461"/>
      <c r="K22" s="461"/>
      <c r="L22" s="461"/>
      <c r="M22" s="462"/>
      <c r="N22" s="463"/>
      <c r="O22" s="463"/>
      <c r="P22" s="463"/>
      <c r="Q22" s="463"/>
      <c r="R22" s="463"/>
      <c r="S22" s="463"/>
      <c r="T22" s="463"/>
      <c r="U22" s="463"/>
      <c r="V22" s="463"/>
      <c r="W22" s="463"/>
      <c r="X22" s="463"/>
      <c r="Y22" s="463"/>
      <c r="Z22" s="463"/>
      <c r="AA22" s="463"/>
      <c r="AB22" s="463"/>
      <c r="AC22" s="463"/>
      <c r="AD22" s="463"/>
      <c r="AE22" s="463"/>
      <c r="AF22" s="464"/>
      <c r="AG22" s="464"/>
      <c r="AH22" s="464"/>
      <c r="AI22" s="464"/>
      <c r="AJ22" s="464"/>
      <c r="AK22" s="464"/>
      <c r="AL22" s="464"/>
      <c r="AM22" s="464"/>
      <c r="AN22" s="464"/>
      <c r="AO22" s="464"/>
    </row>
    <row r="23" spans="2:41" s="4" customFormat="1" ht="15" customHeight="1">
      <c r="B23" s="478"/>
      <c r="C23" s="457" t="s">
        <v>121</v>
      </c>
      <c r="D23" s="459" t="s">
        <v>122</v>
      </c>
      <c r="E23" s="459"/>
      <c r="F23" s="459"/>
      <c r="G23" s="459"/>
      <c r="H23" s="459"/>
      <c r="I23" s="459"/>
      <c r="J23" s="459"/>
      <c r="K23" s="459"/>
      <c r="L23" s="459"/>
      <c r="M23" s="460"/>
      <c r="N23" s="463"/>
      <c r="O23" s="463"/>
      <c r="P23" s="463"/>
      <c r="Q23" s="463"/>
      <c r="R23" s="463"/>
      <c r="S23" s="463"/>
      <c r="T23" s="463"/>
      <c r="U23" s="463"/>
      <c r="V23" s="463"/>
      <c r="W23" s="463"/>
      <c r="X23" s="463"/>
      <c r="Y23" s="463"/>
      <c r="Z23" s="463"/>
      <c r="AA23" s="463"/>
      <c r="AB23" s="463"/>
      <c r="AC23" s="463"/>
      <c r="AD23" s="463"/>
      <c r="AE23" s="463"/>
      <c r="AF23" s="464"/>
      <c r="AG23" s="464"/>
      <c r="AH23" s="464"/>
      <c r="AI23" s="464"/>
      <c r="AJ23" s="464"/>
      <c r="AK23" s="464"/>
      <c r="AL23" s="464"/>
      <c r="AM23" s="464"/>
      <c r="AN23" s="464"/>
      <c r="AO23" s="464"/>
    </row>
    <row r="24" spans="2:41" s="4" customFormat="1" ht="15" customHeight="1">
      <c r="B24" s="478"/>
      <c r="C24" s="458"/>
      <c r="D24" s="461"/>
      <c r="E24" s="461"/>
      <c r="F24" s="461"/>
      <c r="G24" s="461"/>
      <c r="H24" s="461"/>
      <c r="I24" s="461"/>
      <c r="J24" s="461"/>
      <c r="K24" s="461"/>
      <c r="L24" s="461"/>
      <c r="M24" s="462"/>
      <c r="N24" s="463"/>
      <c r="O24" s="463"/>
      <c r="P24" s="463"/>
      <c r="Q24" s="463"/>
      <c r="R24" s="463"/>
      <c r="S24" s="463"/>
      <c r="T24" s="463"/>
      <c r="U24" s="463"/>
      <c r="V24" s="463"/>
      <c r="W24" s="463"/>
      <c r="X24" s="463"/>
      <c r="Y24" s="463"/>
      <c r="Z24" s="463"/>
      <c r="AA24" s="463"/>
      <c r="AB24" s="463"/>
      <c r="AC24" s="463"/>
      <c r="AD24" s="463"/>
      <c r="AE24" s="463"/>
      <c r="AF24" s="464"/>
      <c r="AG24" s="464"/>
      <c r="AH24" s="464"/>
      <c r="AI24" s="464"/>
      <c r="AJ24" s="464"/>
      <c r="AK24" s="464"/>
      <c r="AL24" s="464"/>
      <c r="AM24" s="464"/>
      <c r="AN24" s="464"/>
      <c r="AO24" s="464"/>
    </row>
    <row r="25" spans="2:41" s="4" customFormat="1" ht="15" customHeight="1">
      <c r="B25" s="478"/>
      <c r="C25" s="457" t="s">
        <v>123</v>
      </c>
      <c r="D25" s="459" t="s">
        <v>124</v>
      </c>
      <c r="E25" s="459"/>
      <c r="F25" s="459"/>
      <c r="G25" s="459"/>
      <c r="H25" s="459"/>
      <c r="I25" s="459"/>
      <c r="J25" s="459"/>
      <c r="K25" s="459"/>
      <c r="L25" s="459"/>
      <c r="M25" s="460"/>
      <c r="N25" s="463"/>
      <c r="O25" s="463"/>
      <c r="P25" s="463"/>
      <c r="Q25" s="463"/>
      <c r="R25" s="463"/>
      <c r="S25" s="463"/>
      <c r="T25" s="463"/>
      <c r="U25" s="463"/>
      <c r="V25" s="463"/>
      <c r="W25" s="463"/>
      <c r="X25" s="463"/>
      <c r="Y25" s="463"/>
      <c r="Z25" s="463"/>
      <c r="AA25" s="463"/>
      <c r="AB25" s="463"/>
      <c r="AC25" s="463"/>
      <c r="AD25" s="463"/>
      <c r="AE25" s="463"/>
      <c r="AF25" s="464"/>
      <c r="AG25" s="464"/>
      <c r="AH25" s="464"/>
      <c r="AI25" s="464"/>
      <c r="AJ25" s="464"/>
      <c r="AK25" s="464"/>
      <c r="AL25" s="464"/>
      <c r="AM25" s="464"/>
      <c r="AN25" s="464"/>
      <c r="AO25" s="464"/>
    </row>
    <row r="26" spans="2:41" s="4" customFormat="1" ht="15" customHeight="1">
      <c r="B26" s="478"/>
      <c r="C26" s="458"/>
      <c r="D26" s="461"/>
      <c r="E26" s="461"/>
      <c r="F26" s="461"/>
      <c r="G26" s="461"/>
      <c r="H26" s="461"/>
      <c r="I26" s="461"/>
      <c r="J26" s="461"/>
      <c r="K26" s="461"/>
      <c r="L26" s="461"/>
      <c r="M26" s="462"/>
      <c r="N26" s="463"/>
      <c r="O26" s="463"/>
      <c r="P26" s="463"/>
      <c r="Q26" s="463"/>
      <c r="R26" s="463"/>
      <c r="S26" s="463"/>
      <c r="T26" s="463"/>
      <c r="U26" s="463"/>
      <c r="V26" s="463"/>
      <c r="W26" s="463"/>
      <c r="X26" s="463"/>
      <c r="Y26" s="463"/>
      <c r="Z26" s="463"/>
      <c r="AA26" s="463"/>
      <c r="AB26" s="463"/>
      <c r="AC26" s="463"/>
      <c r="AD26" s="463"/>
      <c r="AE26" s="463"/>
      <c r="AF26" s="464"/>
      <c r="AG26" s="464"/>
      <c r="AH26" s="464"/>
      <c r="AI26" s="464"/>
      <c r="AJ26" s="464"/>
      <c r="AK26" s="464"/>
      <c r="AL26" s="464"/>
      <c r="AM26" s="464"/>
      <c r="AN26" s="464"/>
      <c r="AO26" s="464"/>
    </row>
    <row r="27" spans="2:41" s="4" customFormat="1" ht="15" customHeight="1">
      <c r="B27" s="478"/>
      <c r="C27" s="457" t="s">
        <v>125</v>
      </c>
      <c r="D27" s="459" t="s">
        <v>126</v>
      </c>
      <c r="E27" s="459"/>
      <c r="F27" s="459"/>
      <c r="G27" s="459"/>
      <c r="H27" s="459"/>
      <c r="I27" s="459"/>
      <c r="J27" s="459"/>
      <c r="K27" s="459"/>
      <c r="L27" s="459"/>
      <c r="M27" s="460"/>
      <c r="N27" s="463"/>
      <c r="O27" s="463"/>
      <c r="P27" s="463"/>
      <c r="Q27" s="463"/>
      <c r="R27" s="463"/>
      <c r="S27" s="463"/>
      <c r="T27" s="463"/>
      <c r="U27" s="463"/>
      <c r="V27" s="463"/>
      <c r="W27" s="463"/>
      <c r="X27" s="463"/>
      <c r="Y27" s="463"/>
      <c r="Z27" s="463"/>
      <c r="AA27" s="463"/>
      <c r="AB27" s="463"/>
      <c r="AC27" s="463"/>
      <c r="AD27" s="463"/>
      <c r="AE27" s="463"/>
      <c r="AF27" s="464"/>
      <c r="AG27" s="464"/>
      <c r="AH27" s="464"/>
      <c r="AI27" s="464"/>
      <c r="AJ27" s="464"/>
      <c r="AK27" s="464"/>
      <c r="AL27" s="464"/>
      <c r="AM27" s="464"/>
      <c r="AN27" s="464"/>
      <c r="AO27" s="464"/>
    </row>
    <row r="28" spans="2:41" s="4" customFormat="1" ht="15" customHeight="1">
      <c r="B28" s="478"/>
      <c r="C28" s="458"/>
      <c r="D28" s="461"/>
      <c r="E28" s="461"/>
      <c r="F28" s="461"/>
      <c r="G28" s="461"/>
      <c r="H28" s="461"/>
      <c r="I28" s="461"/>
      <c r="J28" s="461"/>
      <c r="K28" s="461"/>
      <c r="L28" s="461"/>
      <c r="M28" s="462"/>
      <c r="N28" s="463"/>
      <c r="O28" s="463"/>
      <c r="P28" s="463"/>
      <c r="Q28" s="463"/>
      <c r="R28" s="463"/>
      <c r="S28" s="463"/>
      <c r="T28" s="463"/>
      <c r="U28" s="463"/>
      <c r="V28" s="463"/>
      <c r="W28" s="463"/>
      <c r="X28" s="463"/>
      <c r="Y28" s="463"/>
      <c r="Z28" s="463"/>
      <c r="AA28" s="463"/>
      <c r="AB28" s="463"/>
      <c r="AC28" s="463"/>
      <c r="AD28" s="463"/>
      <c r="AE28" s="463"/>
      <c r="AF28" s="464"/>
      <c r="AG28" s="464"/>
      <c r="AH28" s="464"/>
      <c r="AI28" s="464"/>
      <c r="AJ28" s="464"/>
      <c r="AK28" s="464"/>
      <c r="AL28" s="464"/>
      <c r="AM28" s="464"/>
      <c r="AN28" s="464"/>
      <c r="AO28" s="464"/>
    </row>
    <row r="29" spans="2:41" s="4" customFormat="1" ht="15" customHeight="1">
      <c r="B29" s="478"/>
      <c r="C29" s="457" t="s">
        <v>127</v>
      </c>
      <c r="D29" s="459" t="s">
        <v>128</v>
      </c>
      <c r="E29" s="459"/>
      <c r="F29" s="459"/>
      <c r="G29" s="459"/>
      <c r="H29" s="459"/>
      <c r="I29" s="459"/>
      <c r="J29" s="459"/>
      <c r="K29" s="459"/>
      <c r="L29" s="459"/>
      <c r="M29" s="460"/>
      <c r="N29" s="463"/>
      <c r="O29" s="463"/>
      <c r="P29" s="463"/>
      <c r="Q29" s="463"/>
      <c r="R29" s="463"/>
      <c r="S29" s="463"/>
      <c r="T29" s="463"/>
      <c r="U29" s="463"/>
      <c r="V29" s="463"/>
      <c r="W29" s="463"/>
      <c r="X29" s="463"/>
      <c r="Y29" s="463"/>
      <c r="Z29" s="463"/>
      <c r="AA29" s="463"/>
      <c r="AB29" s="463"/>
      <c r="AC29" s="463"/>
      <c r="AD29" s="463"/>
      <c r="AE29" s="463"/>
      <c r="AF29" s="464"/>
      <c r="AG29" s="464"/>
      <c r="AH29" s="464"/>
      <c r="AI29" s="464"/>
      <c r="AJ29" s="464"/>
      <c r="AK29" s="464"/>
      <c r="AL29" s="464"/>
      <c r="AM29" s="464"/>
      <c r="AN29" s="464"/>
      <c r="AO29" s="464"/>
    </row>
    <row r="30" spans="2:41" s="4" customFormat="1" ht="15" customHeight="1">
      <c r="B30" s="478"/>
      <c r="C30" s="458"/>
      <c r="D30" s="461"/>
      <c r="E30" s="461"/>
      <c r="F30" s="461"/>
      <c r="G30" s="461"/>
      <c r="H30" s="461"/>
      <c r="I30" s="461"/>
      <c r="J30" s="461"/>
      <c r="K30" s="461"/>
      <c r="L30" s="461"/>
      <c r="M30" s="462"/>
      <c r="N30" s="463"/>
      <c r="O30" s="463"/>
      <c r="P30" s="463"/>
      <c r="Q30" s="463"/>
      <c r="R30" s="463"/>
      <c r="S30" s="463"/>
      <c r="T30" s="463"/>
      <c r="U30" s="463"/>
      <c r="V30" s="463"/>
      <c r="W30" s="463"/>
      <c r="X30" s="463"/>
      <c r="Y30" s="463"/>
      <c r="Z30" s="463"/>
      <c r="AA30" s="463"/>
      <c r="AB30" s="463"/>
      <c r="AC30" s="463"/>
      <c r="AD30" s="463"/>
      <c r="AE30" s="463"/>
      <c r="AF30" s="464"/>
      <c r="AG30" s="464"/>
      <c r="AH30" s="464"/>
      <c r="AI30" s="464"/>
      <c r="AJ30" s="464"/>
      <c r="AK30" s="464"/>
      <c r="AL30" s="464"/>
      <c r="AM30" s="464"/>
      <c r="AN30" s="464"/>
      <c r="AO30" s="464"/>
    </row>
    <row r="31" spans="2:41" s="4" customFormat="1" ht="15" customHeight="1">
      <c r="B31" s="478"/>
      <c r="C31" s="457" t="s">
        <v>129</v>
      </c>
      <c r="D31" s="459" t="s">
        <v>130</v>
      </c>
      <c r="E31" s="459"/>
      <c r="F31" s="459"/>
      <c r="G31" s="459"/>
      <c r="H31" s="459"/>
      <c r="I31" s="459"/>
      <c r="J31" s="459"/>
      <c r="K31" s="459"/>
      <c r="L31" s="459"/>
      <c r="M31" s="460"/>
      <c r="N31" s="463"/>
      <c r="O31" s="463"/>
      <c r="P31" s="463"/>
      <c r="Q31" s="463"/>
      <c r="R31" s="463"/>
      <c r="S31" s="463"/>
      <c r="T31" s="463"/>
      <c r="U31" s="463"/>
      <c r="V31" s="463"/>
      <c r="W31" s="463"/>
      <c r="X31" s="463"/>
      <c r="Y31" s="463"/>
      <c r="Z31" s="463"/>
      <c r="AA31" s="463"/>
      <c r="AB31" s="463"/>
      <c r="AC31" s="463"/>
      <c r="AD31" s="463"/>
      <c r="AE31" s="463"/>
      <c r="AF31" s="464"/>
      <c r="AG31" s="464"/>
      <c r="AH31" s="464"/>
      <c r="AI31" s="464"/>
      <c r="AJ31" s="464"/>
      <c r="AK31" s="464"/>
      <c r="AL31" s="464"/>
      <c r="AM31" s="464"/>
      <c r="AN31" s="464"/>
      <c r="AO31" s="464"/>
    </row>
    <row r="32" spans="2:41" s="4" customFormat="1" ht="15" customHeight="1">
      <c r="B32" s="479"/>
      <c r="C32" s="458"/>
      <c r="D32" s="461"/>
      <c r="E32" s="461"/>
      <c r="F32" s="461"/>
      <c r="G32" s="461"/>
      <c r="H32" s="461"/>
      <c r="I32" s="461"/>
      <c r="J32" s="461"/>
      <c r="K32" s="461"/>
      <c r="L32" s="461"/>
      <c r="M32" s="462"/>
      <c r="N32" s="463"/>
      <c r="O32" s="463"/>
      <c r="P32" s="463"/>
      <c r="Q32" s="463"/>
      <c r="R32" s="463"/>
      <c r="S32" s="463"/>
      <c r="T32" s="463"/>
      <c r="U32" s="463"/>
      <c r="V32" s="463"/>
      <c r="W32" s="463"/>
      <c r="X32" s="463"/>
      <c r="Y32" s="463"/>
      <c r="Z32" s="463"/>
      <c r="AA32" s="463"/>
      <c r="AB32" s="463"/>
      <c r="AC32" s="463"/>
      <c r="AD32" s="463"/>
      <c r="AE32" s="463"/>
      <c r="AF32" s="464"/>
      <c r="AG32" s="464"/>
      <c r="AH32" s="464"/>
      <c r="AI32" s="464"/>
      <c r="AJ32" s="464"/>
      <c r="AK32" s="464"/>
      <c r="AL32" s="464"/>
      <c r="AM32" s="464"/>
      <c r="AN32" s="464"/>
      <c r="AO32" s="464"/>
    </row>
    <row r="33" spans="1:42" s="4" customFormat="1">
      <c r="B33" s="322" t="s">
        <v>131</v>
      </c>
      <c r="C33" s="322"/>
      <c r="D33" s="465" t="s">
        <v>132</v>
      </c>
      <c r="E33" s="465"/>
      <c r="F33" s="465"/>
      <c r="G33" s="465"/>
      <c r="H33" s="465"/>
      <c r="I33" s="465"/>
      <c r="J33" s="465"/>
      <c r="K33" s="465"/>
      <c r="L33" s="465"/>
      <c r="M33" s="465"/>
      <c r="N33" s="465"/>
      <c r="O33" s="465"/>
      <c r="P33" s="465"/>
      <c r="Q33" s="465"/>
      <c r="R33" s="465"/>
      <c r="S33" s="465"/>
      <c r="T33" s="465"/>
      <c r="U33" s="465"/>
      <c r="V33" s="465"/>
      <c r="W33" s="465"/>
      <c r="X33" s="465"/>
      <c r="Y33" s="465"/>
      <c r="Z33" s="465"/>
      <c r="AA33" s="465"/>
      <c r="AB33" s="465"/>
      <c r="AC33" s="465"/>
      <c r="AD33" s="465"/>
      <c r="AE33" s="465"/>
      <c r="AF33" s="465"/>
      <c r="AG33" s="465"/>
      <c r="AH33" s="465"/>
      <c r="AI33" s="465"/>
      <c r="AJ33" s="465"/>
      <c r="AK33" s="465"/>
      <c r="AL33" s="465"/>
      <c r="AM33" s="465"/>
      <c r="AN33" s="465"/>
      <c r="AO33" s="465"/>
    </row>
    <row r="34" spans="1:42" s="4" customFormat="1" ht="25.5" customHeight="1">
      <c r="B34" s="72"/>
      <c r="C34" s="72"/>
      <c r="D34" s="466"/>
      <c r="E34" s="466"/>
      <c r="F34" s="466"/>
      <c r="G34" s="466"/>
      <c r="H34" s="466"/>
      <c r="I34" s="466"/>
      <c r="J34" s="466"/>
      <c r="K34" s="466"/>
      <c r="L34" s="466"/>
      <c r="M34" s="466"/>
      <c r="N34" s="466"/>
      <c r="O34" s="466"/>
      <c r="P34" s="466"/>
      <c r="Q34" s="466"/>
      <c r="R34" s="466"/>
      <c r="S34" s="466"/>
      <c r="T34" s="466"/>
      <c r="U34" s="466"/>
      <c r="V34" s="466"/>
      <c r="W34" s="466"/>
      <c r="X34" s="466"/>
      <c r="Y34" s="466"/>
      <c r="Z34" s="466"/>
      <c r="AA34" s="466"/>
      <c r="AB34" s="466"/>
      <c r="AC34" s="466"/>
      <c r="AD34" s="466"/>
      <c r="AE34" s="466"/>
      <c r="AF34" s="466"/>
      <c r="AG34" s="466"/>
      <c r="AH34" s="466"/>
      <c r="AI34" s="466"/>
      <c r="AJ34" s="466"/>
      <c r="AK34" s="466"/>
      <c r="AL34" s="466"/>
      <c r="AM34" s="466"/>
      <c r="AN34" s="466"/>
      <c r="AO34" s="466"/>
    </row>
    <row r="35" spans="1:42" s="4" customFormat="1" ht="9.75" customHeight="1">
      <c r="A35" s="3"/>
      <c r="B35" s="98"/>
      <c r="C35" s="98"/>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3"/>
    </row>
    <row r="36" spans="1:42" s="4" customFormat="1" ht="15" customHeight="1">
      <c r="A36" s="3"/>
      <c r="B36" s="76" t="s">
        <v>133</v>
      </c>
      <c r="C36" s="77"/>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77"/>
      <c r="AO36" s="77"/>
      <c r="AP36" s="3"/>
    </row>
    <row r="37" spans="1:42" ht="15" customHeight="1">
      <c r="B37" s="77" t="s">
        <v>134</v>
      </c>
      <c r="C37" s="77"/>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80" t="s">
        <v>135</v>
      </c>
      <c r="AN37" s="78"/>
      <c r="AO37" s="81"/>
    </row>
    <row r="38" spans="1:42" s="4" customFormat="1" ht="15" customHeight="1">
      <c r="B38" s="311" t="s">
        <v>136</v>
      </c>
      <c r="C38" s="322"/>
      <c r="D38" s="322"/>
      <c r="E38" s="322"/>
      <c r="F38" s="322"/>
      <c r="G38" s="312"/>
      <c r="H38" s="311" t="s">
        <v>137</v>
      </c>
      <c r="I38" s="322"/>
      <c r="J38" s="322"/>
      <c r="K38" s="322"/>
      <c r="L38" s="365" t="s">
        <v>138</v>
      </c>
      <c r="M38" s="365"/>
      <c r="N38" s="365"/>
      <c r="O38" s="365"/>
      <c r="P38" s="365"/>
      <c r="Q38" s="365"/>
      <c r="R38" s="365"/>
      <c r="S38" s="365"/>
      <c r="T38" s="365"/>
      <c r="U38" s="365"/>
      <c r="V38" s="365"/>
      <c r="W38" s="365"/>
      <c r="X38" s="365"/>
      <c r="Y38" s="365"/>
      <c r="Z38" s="365"/>
      <c r="AA38" s="365"/>
      <c r="AB38" s="365"/>
      <c r="AC38" s="365"/>
      <c r="AD38" s="365"/>
      <c r="AE38" s="365"/>
      <c r="AF38" s="365"/>
      <c r="AG38" s="365"/>
      <c r="AH38" s="365"/>
      <c r="AI38" s="366"/>
      <c r="AJ38" s="311" t="s">
        <v>139</v>
      </c>
      <c r="AK38" s="322"/>
      <c r="AL38" s="322"/>
      <c r="AM38" s="322"/>
      <c r="AN38" s="322"/>
      <c r="AO38" s="312"/>
    </row>
    <row r="39" spans="1:42" s="4" customFormat="1" ht="15" customHeight="1">
      <c r="B39" s="313"/>
      <c r="C39" s="346"/>
      <c r="D39" s="346"/>
      <c r="E39" s="346"/>
      <c r="F39" s="346"/>
      <c r="G39" s="314"/>
      <c r="H39" s="313"/>
      <c r="I39" s="346"/>
      <c r="J39" s="346"/>
      <c r="K39" s="314"/>
      <c r="L39" s="337" t="s">
        <v>140</v>
      </c>
      <c r="M39" s="338"/>
      <c r="N39" s="338"/>
      <c r="O39" s="339"/>
      <c r="P39" s="390" t="s">
        <v>141</v>
      </c>
      <c r="Q39" s="391"/>
      <c r="R39" s="391"/>
      <c r="S39" s="391"/>
      <c r="T39" s="391"/>
      <c r="U39" s="391"/>
      <c r="V39" s="391"/>
      <c r="W39" s="467"/>
      <c r="X39" s="468" t="s">
        <v>142</v>
      </c>
      <c r="Y39" s="469"/>
      <c r="Z39" s="469"/>
      <c r="AA39" s="470"/>
      <c r="AB39" s="374" t="s">
        <v>143</v>
      </c>
      <c r="AC39" s="375"/>
      <c r="AD39" s="375"/>
      <c r="AE39" s="376"/>
      <c r="AF39" s="340" t="s">
        <v>144</v>
      </c>
      <c r="AG39" s="341"/>
      <c r="AH39" s="341"/>
      <c r="AI39" s="342"/>
      <c r="AJ39" s="313"/>
      <c r="AK39" s="346"/>
      <c r="AL39" s="346"/>
      <c r="AM39" s="346"/>
      <c r="AN39" s="346"/>
      <c r="AO39" s="314"/>
    </row>
    <row r="40" spans="1:42" s="4" customFormat="1" ht="15" customHeight="1">
      <c r="B40" s="313"/>
      <c r="C40" s="346"/>
      <c r="D40" s="346"/>
      <c r="E40" s="346"/>
      <c r="F40" s="346"/>
      <c r="G40" s="314"/>
      <c r="H40" s="471" t="s">
        <v>145</v>
      </c>
      <c r="I40" s="472"/>
      <c r="J40" s="472"/>
      <c r="K40" s="473"/>
      <c r="L40" s="340"/>
      <c r="M40" s="341"/>
      <c r="N40" s="341"/>
      <c r="O40" s="342"/>
      <c r="P40" s="311" t="s">
        <v>146</v>
      </c>
      <c r="Q40" s="322"/>
      <c r="R40" s="322"/>
      <c r="S40" s="312"/>
      <c r="T40" s="323" t="s">
        <v>147</v>
      </c>
      <c r="U40" s="324"/>
      <c r="V40" s="324"/>
      <c r="W40" s="332"/>
      <c r="X40" s="468"/>
      <c r="Y40" s="469"/>
      <c r="Z40" s="469"/>
      <c r="AA40" s="470"/>
      <c r="AB40" s="374"/>
      <c r="AC40" s="375"/>
      <c r="AD40" s="375"/>
      <c r="AE40" s="376"/>
      <c r="AF40" s="340"/>
      <c r="AG40" s="341"/>
      <c r="AH40" s="341"/>
      <c r="AI40" s="342"/>
      <c r="AJ40" s="313"/>
      <c r="AK40" s="346"/>
      <c r="AL40" s="346"/>
      <c r="AM40" s="346"/>
      <c r="AN40" s="346"/>
      <c r="AO40" s="314"/>
    </row>
    <row r="41" spans="1:42" s="4" customFormat="1" ht="15" customHeight="1">
      <c r="B41" s="315"/>
      <c r="C41" s="309"/>
      <c r="D41" s="309"/>
      <c r="E41" s="309"/>
      <c r="F41" s="309"/>
      <c r="G41" s="310"/>
      <c r="H41" s="474"/>
      <c r="I41" s="475"/>
      <c r="J41" s="475"/>
      <c r="K41" s="476"/>
      <c r="L41" s="343" t="s">
        <v>148</v>
      </c>
      <c r="M41" s="344"/>
      <c r="N41" s="344"/>
      <c r="O41" s="345"/>
      <c r="P41" s="343" t="s">
        <v>149</v>
      </c>
      <c r="Q41" s="344"/>
      <c r="R41" s="344"/>
      <c r="S41" s="345"/>
      <c r="T41" s="315" t="s">
        <v>150</v>
      </c>
      <c r="U41" s="309"/>
      <c r="V41" s="309"/>
      <c r="W41" s="310"/>
      <c r="X41" s="315" t="s">
        <v>151</v>
      </c>
      <c r="Y41" s="309"/>
      <c r="Z41" s="309"/>
      <c r="AA41" s="310"/>
      <c r="AB41" s="315" t="s">
        <v>152</v>
      </c>
      <c r="AC41" s="309"/>
      <c r="AD41" s="309"/>
      <c r="AE41" s="310"/>
      <c r="AF41" s="315" t="s">
        <v>153</v>
      </c>
      <c r="AG41" s="309"/>
      <c r="AH41" s="309"/>
      <c r="AI41" s="310"/>
      <c r="AJ41" s="315"/>
      <c r="AK41" s="309"/>
      <c r="AL41" s="309"/>
      <c r="AM41" s="309"/>
      <c r="AN41" s="309"/>
      <c r="AO41" s="310"/>
    </row>
    <row r="42" spans="1:42" s="4" customFormat="1" ht="27.75" customHeight="1">
      <c r="A42" s="72"/>
      <c r="B42" s="434" t="s">
        <v>154</v>
      </c>
      <c r="C42" s="455"/>
      <c r="D42" s="455"/>
      <c r="E42" s="455"/>
      <c r="F42" s="455"/>
      <c r="G42" s="456"/>
      <c r="H42" s="387" t="str">
        <f>IF(L42="","",L42+X42+AB42+AF42+P42+T42)</f>
        <v/>
      </c>
      <c r="I42" s="388"/>
      <c r="J42" s="388"/>
      <c r="K42" s="389"/>
      <c r="L42" s="447"/>
      <c r="M42" s="448"/>
      <c r="N42" s="448"/>
      <c r="O42" s="449"/>
      <c r="P42" s="450"/>
      <c r="Q42" s="451"/>
      <c r="R42" s="451"/>
      <c r="S42" s="452"/>
      <c r="T42" s="450"/>
      <c r="U42" s="451"/>
      <c r="V42" s="451"/>
      <c r="W42" s="452"/>
      <c r="X42" s="447"/>
      <c r="Y42" s="448"/>
      <c r="Z42" s="448"/>
      <c r="AA42" s="449"/>
      <c r="AB42" s="447"/>
      <c r="AC42" s="448"/>
      <c r="AD42" s="448"/>
      <c r="AE42" s="449"/>
      <c r="AF42" s="450"/>
      <c r="AG42" s="451"/>
      <c r="AH42" s="451"/>
      <c r="AI42" s="452"/>
      <c r="AJ42" s="453"/>
      <c r="AK42" s="454"/>
      <c r="AL42" s="454"/>
      <c r="AM42" s="454"/>
      <c r="AN42" s="82" t="s">
        <v>155</v>
      </c>
      <c r="AO42" s="83"/>
      <c r="AP42" s="72"/>
    </row>
    <row r="43" spans="1:42" s="4" customFormat="1" ht="27.75" customHeight="1">
      <c r="A43" s="72"/>
      <c r="B43" s="84"/>
      <c r="C43" s="378" t="s">
        <v>156</v>
      </c>
      <c r="D43" s="379"/>
      <c r="E43" s="379"/>
      <c r="F43" s="379"/>
      <c r="G43" s="380"/>
      <c r="H43" s="387" t="str">
        <f>IF(L43="","",L43+X43+AB43+AF43+P43+T43)</f>
        <v/>
      </c>
      <c r="I43" s="388"/>
      <c r="J43" s="388"/>
      <c r="K43" s="389"/>
      <c r="L43" s="447"/>
      <c r="M43" s="448"/>
      <c r="N43" s="448"/>
      <c r="O43" s="449"/>
      <c r="P43" s="450"/>
      <c r="Q43" s="451"/>
      <c r="R43" s="451"/>
      <c r="S43" s="452"/>
      <c r="T43" s="450"/>
      <c r="U43" s="451"/>
      <c r="V43" s="451"/>
      <c r="W43" s="452"/>
      <c r="X43" s="447"/>
      <c r="Y43" s="448"/>
      <c r="Z43" s="448"/>
      <c r="AA43" s="449"/>
      <c r="AB43" s="447"/>
      <c r="AC43" s="448"/>
      <c r="AD43" s="448"/>
      <c r="AE43" s="449"/>
      <c r="AF43" s="450"/>
      <c r="AG43" s="451"/>
      <c r="AH43" s="451"/>
      <c r="AI43" s="452"/>
      <c r="AJ43" s="453"/>
      <c r="AK43" s="454"/>
      <c r="AL43" s="454"/>
      <c r="AM43" s="454"/>
      <c r="AN43" s="82" t="s">
        <v>155</v>
      </c>
      <c r="AO43" s="83"/>
      <c r="AP43" s="72"/>
    </row>
    <row r="44" spans="1:42" s="4" customFormat="1" ht="11.25" customHeight="1">
      <c r="A44" s="72"/>
      <c r="B44" s="434" t="s">
        <v>157</v>
      </c>
      <c r="C44" s="435"/>
      <c r="D44" s="435"/>
      <c r="E44" s="435"/>
      <c r="F44" s="435"/>
      <c r="G44" s="436"/>
      <c r="H44" s="440" t="str">
        <f>IF(L44="","",L44)</f>
        <v/>
      </c>
      <c r="I44" s="441"/>
      <c r="J44" s="441"/>
      <c r="K44" s="442"/>
      <c r="L44" s="440" t="str">
        <f>IF(AJ45="","",(ROUNDDOWN(AJ45*1/15,-3)))</f>
        <v/>
      </c>
      <c r="M44" s="441"/>
      <c r="N44" s="441"/>
      <c r="O44" s="442"/>
      <c r="P44" s="405"/>
      <c r="Q44" s="406"/>
      <c r="R44" s="406"/>
      <c r="S44" s="407"/>
      <c r="T44" s="405"/>
      <c r="U44" s="406"/>
      <c r="V44" s="406"/>
      <c r="W44" s="407"/>
      <c r="X44" s="399"/>
      <c r="Y44" s="400"/>
      <c r="Z44" s="400"/>
      <c r="AA44" s="401"/>
      <c r="AB44" s="399"/>
      <c r="AC44" s="400"/>
      <c r="AD44" s="400"/>
      <c r="AE44" s="401"/>
      <c r="AF44" s="405"/>
      <c r="AG44" s="406"/>
      <c r="AH44" s="406"/>
      <c r="AI44" s="407"/>
      <c r="AJ44" s="411" t="s">
        <v>158</v>
      </c>
      <c r="AK44" s="412"/>
      <c r="AL44" s="412"/>
      <c r="AM44" s="412"/>
      <c r="AN44" s="412"/>
      <c r="AO44" s="85"/>
      <c r="AP44" s="72"/>
    </row>
    <row r="45" spans="1:42" s="4" customFormat="1" ht="17.25" customHeight="1">
      <c r="A45" s="72"/>
      <c r="B45" s="437"/>
      <c r="C45" s="438"/>
      <c r="D45" s="438"/>
      <c r="E45" s="438"/>
      <c r="F45" s="438"/>
      <c r="G45" s="439"/>
      <c r="H45" s="381"/>
      <c r="I45" s="382"/>
      <c r="J45" s="382"/>
      <c r="K45" s="383"/>
      <c r="L45" s="381"/>
      <c r="M45" s="382"/>
      <c r="N45" s="382"/>
      <c r="O45" s="383"/>
      <c r="P45" s="408"/>
      <c r="Q45" s="409"/>
      <c r="R45" s="409"/>
      <c r="S45" s="410"/>
      <c r="T45" s="408"/>
      <c r="U45" s="409"/>
      <c r="V45" s="409"/>
      <c r="W45" s="410"/>
      <c r="X45" s="402"/>
      <c r="Y45" s="403"/>
      <c r="Z45" s="403"/>
      <c r="AA45" s="404"/>
      <c r="AB45" s="402"/>
      <c r="AC45" s="403"/>
      <c r="AD45" s="403"/>
      <c r="AE45" s="404"/>
      <c r="AF45" s="408"/>
      <c r="AG45" s="409"/>
      <c r="AH45" s="409"/>
      <c r="AI45" s="410"/>
      <c r="AJ45" s="355"/>
      <c r="AK45" s="356"/>
      <c r="AL45" s="356"/>
      <c r="AM45" s="356"/>
      <c r="AN45" s="356"/>
      <c r="AO45" s="86" t="s">
        <v>159</v>
      </c>
      <c r="AP45" s="72"/>
    </row>
    <row r="46" spans="1:42" s="4" customFormat="1" ht="15" customHeight="1">
      <c r="A46" s="72"/>
      <c r="B46" s="87"/>
      <c r="C46" s="323" t="s">
        <v>156</v>
      </c>
      <c r="D46" s="324"/>
      <c r="E46" s="324"/>
      <c r="F46" s="324"/>
      <c r="G46" s="332"/>
      <c r="H46" s="416" t="str">
        <f>IF(L46="","",L46)</f>
        <v/>
      </c>
      <c r="I46" s="417"/>
      <c r="J46" s="417"/>
      <c r="K46" s="418"/>
      <c r="L46" s="416" t="str">
        <f>IF(AJ47="","",(ROUNDDOWN(AJ47*1/15,-3)))</f>
        <v/>
      </c>
      <c r="M46" s="417"/>
      <c r="N46" s="417"/>
      <c r="O46" s="418"/>
      <c r="P46" s="422"/>
      <c r="Q46" s="423"/>
      <c r="R46" s="423"/>
      <c r="S46" s="424"/>
      <c r="T46" s="422"/>
      <c r="U46" s="423"/>
      <c r="V46" s="423"/>
      <c r="W46" s="424"/>
      <c r="X46" s="428"/>
      <c r="Y46" s="429"/>
      <c r="Z46" s="429"/>
      <c r="AA46" s="430"/>
      <c r="AB46" s="428"/>
      <c r="AC46" s="429"/>
      <c r="AD46" s="429"/>
      <c r="AE46" s="430"/>
      <c r="AF46" s="422"/>
      <c r="AG46" s="423"/>
      <c r="AH46" s="423"/>
      <c r="AI46" s="424"/>
      <c r="AJ46" s="443" t="s">
        <v>158</v>
      </c>
      <c r="AK46" s="444"/>
      <c r="AL46" s="444"/>
      <c r="AM46" s="444"/>
      <c r="AN46" s="444"/>
      <c r="AO46" s="88"/>
      <c r="AP46" s="72"/>
    </row>
    <row r="47" spans="1:42" s="4" customFormat="1" ht="15" customHeight="1" thickBot="1">
      <c r="A47" s="72"/>
      <c r="B47" s="89"/>
      <c r="C47" s="413"/>
      <c r="D47" s="414"/>
      <c r="E47" s="414"/>
      <c r="F47" s="414"/>
      <c r="G47" s="415"/>
      <c r="H47" s="419"/>
      <c r="I47" s="420"/>
      <c r="J47" s="420"/>
      <c r="K47" s="421"/>
      <c r="L47" s="419"/>
      <c r="M47" s="420"/>
      <c r="N47" s="420"/>
      <c r="O47" s="421"/>
      <c r="P47" s="425"/>
      <c r="Q47" s="426"/>
      <c r="R47" s="426"/>
      <c r="S47" s="427"/>
      <c r="T47" s="425"/>
      <c r="U47" s="426"/>
      <c r="V47" s="426"/>
      <c r="W47" s="427"/>
      <c r="X47" s="431"/>
      <c r="Y47" s="432"/>
      <c r="Z47" s="432"/>
      <c r="AA47" s="433"/>
      <c r="AB47" s="431"/>
      <c r="AC47" s="432"/>
      <c r="AD47" s="432"/>
      <c r="AE47" s="433"/>
      <c r="AF47" s="425"/>
      <c r="AG47" s="426"/>
      <c r="AH47" s="426"/>
      <c r="AI47" s="427"/>
      <c r="AJ47" s="445"/>
      <c r="AK47" s="446"/>
      <c r="AL47" s="446"/>
      <c r="AM47" s="446"/>
      <c r="AN47" s="446"/>
      <c r="AO47" s="90" t="s">
        <v>159</v>
      </c>
      <c r="AP47" s="72"/>
    </row>
    <row r="48" spans="1:42" ht="27.75" customHeight="1" thickTop="1">
      <c r="A48" s="72"/>
      <c r="B48" s="392" t="s">
        <v>160</v>
      </c>
      <c r="C48" s="309"/>
      <c r="D48" s="309"/>
      <c r="E48" s="309"/>
      <c r="F48" s="309"/>
      <c r="G48" s="310"/>
      <c r="H48" s="393" t="str">
        <f>IF(H42="","",SUM(L48:T48))</f>
        <v/>
      </c>
      <c r="I48" s="394"/>
      <c r="J48" s="394"/>
      <c r="K48" s="395"/>
      <c r="L48" s="393" t="str">
        <f>IF(L42="","",SUM(L42,L44))</f>
        <v/>
      </c>
      <c r="M48" s="394"/>
      <c r="N48" s="394"/>
      <c r="O48" s="395"/>
      <c r="P48" s="393" t="str">
        <f>IF(P42="","",SUM(P42))</f>
        <v/>
      </c>
      <c r="Q48" s="394"/>
      <c r="R48" s="394"/>
      <c r="S48" s="395"/>
      <c r="T48" s="393" t="str">
        <f>IF(T42="","",SUM(T42))</f>
        <v/>
      </c>
      <c r="U48" s="394"/>
      <c r="V48" s="394"/>
      <c r="W48" s="395"/>
      <c r="X48" s="393" t="str">
        <f>IF(X42="","",SUM(X42))</f>
        <v/>
      </c>
      <c r="Y48" s="394"/>
      <c r="Z48" s="394"/>
      <c r="AA48" s="395"/>
      <c r="AB48" s="393" t="str">
        <f>IF(AB42="","",SUM(AB42))</f>
        <v/>
      </c>
      <c r="AC48" s="394"/>
      <c r="AD48" s="394"/>
      <c r="AE48" s="395"/>
      <c r="AF48" s="393" t="str">
        <f>IF(AF42="","",SUM(AF42))</f>
        <v/>
      </c>
      <c r="AG48" s="394"/>
      <c r="AH48" s="394"/>
      <c r="AI48" s="395"/>
      <c r="AJ48" s="396"/>
      <c r="AK48" s="397"/>
      <c r="AL48" s="397"/>
      <c r="AM48" s="397"/>
      <c r="AN48" s="397"/>
      <c r="AO48" s="398"/>
      <c r="AP48" s="72"/>
    </row>
    <row r="49" spans="1:42" s="4" customFormat="1" ht="27" customHeight="1">
      <c r="A49" s="72"/>
      <c r="B49" s="84"/>
      <c r="C49" s="378" t="s">
        <v>156</v>
      </c>
      <c r="D49" s="379"/>
      <c r="E49" s="379"/>
      <c r="F49" s="379"/>
      <c r="G49" s="380"/>
      <c r="H49" s="381" t="str">
        <f>IF(H43="","",SUM(L49:T49))</f>
        <v/>
      </c>
      <c r="I49" s="382"/>
      <c r="J49" s="382"/>
      <c r="K49" s="383"/>
      <c r="L49" s="381" t="str">
        <f>IF(L43="","",SUM(L43,L46))</f>
        <v/>
      </c>
      <c r="M49" s="382"/>
      <c r="N49" s="382"/>
      <c r="O49" s="383"/>
      <c r="P49" s="384" t="str">
        <f>IF(P43="","",SUM(P43))</f>
        <v/>
      </c>
      <c r="Q49" s="385"/>
      <c r="R49" s="385"/>
      <c r="S49" s="386"/>
      <c r="T49" s="384" t="str">
        <f>IF(T43="","",SUM(T43))</f>
        <v/>
      </c>
      <c r="U49" s="385"/>
      <c r="V49" s="385"/>
      <c r="W49" s="386"/>
      <c r="X49" s="387" t="str">
        <f>IF(X43="","",SUM(X43))</f>
        <v/>
      </c>
      <c r="Y49" s="388"/>
      <c r="Z49" s="388"/>
      <c r="AA49" s="389"/>
      <c r="AB49" s="387" t="str">
        <f>IF(AB43="","",SUM(AB43))</f>
        <v/>
      </c>
      <c r="AC49" s="388"/>
      <c r="AD49" s="388"/>
      <c r="AE49" s="389"/>
      <c r="AF49" s="384" t="str">
        <f>IF(AF43="","",SUM(AF43))</f>
        <v/>
      </c>
      <c r="AG49" s="385"/>
      <c r="AH49" s="385"/>
      <c r="AI49" s="386"/>
      <c r="AJ49" s="390"/>
      <c r="AK49" s="391"/>
      <c r="AL49" s="391"/>
      <c r="AM49" s="391"/>
      <c r="AN49" s="391"/>
      <c r="AO49" s="91"/>
      <c r="AP49" s="72"/>
    </row>
    <row r="50" spans="1:42" ht="8.25" customHeight="1">
      <c r="A50" s="4"/>
      <c r="B50" s="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row>
    <row r="51" spans="1:42" ht="15" customHeight="1">
      <c r="B51" s="77" t="s">
        <v>161</v>
      </c>
    </row>
    <row r="52" spans="1:42" s="4" customFormat="1" ht="15" customHeight="1">
      <c r="B52" s="311"/>
      <c r="C52" s="322"/>
      <c r="D52" s="322"/>
      <c r="E52" s="322"/>
      <c r="F52" s="322"/>
      <c r="G52" s="322"/>
      <c r="H52" s="322"/>
      <c r="I52" s="322"/>
      <c r="J52" s="322"/>
      <c r="K52" s="322"/>
      <c r="L52" s="322"/>
      <c r="M52" s="322"/>
      <c r="N52" s="322"/>
      <c r="O52" s="322"/>
      <c r="P52" s="322"/>
      <c r="Q52" s="312"/>
      <c r="R52" s="311" t="s">
        <v>162</v>
      </c>
      <c r="S52" s="322"/>
      <c r="T52" s="322"/>
      <c r="U52" s="364" t="s">
        <v>138</v>
      </c>
      <c r="V52" s="365"/>
      <c r="W52" s="365"/>
      <c r="X52" s="365"/>
      <c r="Y52" s="365"/>
      <c r="Z52" s="365"/>
      <c r="AA52" s="365"/>
      <c r="AB52" s="365"/>
      <c r="AC52" s="365"/>
      <c r="AD52" s="365"/>
      <c r="AE52" s="365"/>
      <c r="AF52" s="366"/>
      <c r="AG52" s="367" t="s">
        <v>163</v>
      </c>
      <c r="AH52" s="367"/>
      <c r="AI52" s="367"/>
      <c r="AJ52" s="367"/>
      <c r="AK52" s="367"/>
    </row>
    <row r="53" spans="1:42" s="4" customFormat="1" ht="15" customHeight="1">
      <c r="B53" s="313"/>
      <c r="C53" s="346"/>
      <c r="D53" s="346"/>
      <c r="E53" s="346"/>
      <c r="F53" s="346"/>
      <c r="G53" s="346"/>
      <c r="H53" s="346"/>
      <c r="I53" s="346"/>
      <c r="J53" s="346"/>
      <c r="K53" s="346"/>
      <c r="L53" s="346"/>
      <c r="M53" s="346"/>
      <c r="N53" s="346"/>
      <c r="O53" s="346"/>
      <c r="P53" s="346"/>
      <c r="Q53" s="314"/>
      <c r="R53" s="313"/>
      <c r="S53" s="346"/>
      <c r="T53" s="346"/>
      <c r="U53" s="367" t="s">
        <v>140</v>
      </c>
      <c r="V53" s="367"/>
      <c r="W53" s="367"/>
      <c r="X53" s="369" t="s">
        <v>142</v>
      </c>
      <c r="Y53" s="369"/>
      <c r="Z53" s="369"/>
      <c r="AA53" s="371" t="s">
        <v>143</v>
      </c>
      <c r="AB53" s="372"/>
      <c r="AC53" s="373"/>
      <c r="AD53" s="367" t="s">
        <v>144</v>
      </c>
      <c r="AE53" s="367"/>
      <c r="AF53" s="367"/>
      <c r="AG53" s="367"/>
      <c r="AH53" s="367"/>
      <c r="AI53" s="367"/>
      <c r="AJ53" s="367"/>
      <c r="AK53" s="367"/>
    </row>
    <row r="54" spans="1:42" s="4" customFormat="1" ht="15" customHeight="1">
      <c r="B54" s="313"/>
      <c r="C54" s="346"/>
      <c r="D54" s="346"/>
      <c r="E54" s="346"/>
      <c r="F54" s="346"/>
      <c r="G54" s="346"/>
      <c r="H54" s="346"/>
      <c r="I54" s="346"/>
      <c r="J54" s="346"/>
      <c r="K54" s="346"/>
      <c r="L54" s="346"/>
      <c r="M54" s="346"/>
      <c r="N54" s="346"/>
      <c r="O54" s="346"/>
      <c r="P54" s="346"/>
      <c r="Q54" s="314"/>
      <c r="R54" s="340" t="s">
        <v>164</v>
      </c>
      <c r="S54" s="346"/>
      <c r="T54" s="346"/>
      <c r="U54" s="368"/>
      <c r="V54" s="368"/>
      <c r="W54" s="368"/>
      <c r="X54" s="370"/>
      <c r="Y54" s="370"/>
      <c r="Z54" s="370"/>
      <c r="AA54" s="374"/>
      <c r="AB54" s="375"/>
      <c r="AC54" s="376"/>
      <c r="AD54" s="368"/>
      <c r="AE54" s="368"/>
      <c r="AF54" s="368"/>
      <c r="AG54" s="367"/>
      <c r="AH54" s="367"/>
      <c r="AI54" s="367"/>
      <c r="AJ54" s="367"/>
      <c r="AK54" s="367"/>
    </row>
    <row r="55" spans="1:42" s="4" customFormat="1" ht="15" customHeight="1">
      <c r="B55" s="315"/>
      <c r="C55" s="309"/>
      <c r="D55" s="309"/>
      <c r="E55" s="309"/>
      <c r="F55" s="309"/>
      <c r="G55" s="309"/>
      <c r="H55" s="309"/>
      <c r="I55" s="309"/>
      <c r="J55" s="309"/>
      <c r="K55" s="309"/>
      <c r="L55" s="309"/>
      <c r="M55" s="309"/>
      <c r="N55" s="309"/>
      <c r="O55" s="309"/>
      <c r="P55" s="309"/>
      <c r="Q55" s="310"/>
      <c r="R55" s="315"/>
      <c r="S55" s="309"/>
      <c r="T55" s="309"/>
      <c r="U55" s="315" t="s">
        <v>165</v>
      </c>
      <c r="V55" s="309"/>
      <c r="W55" s="309"/>
      <c r="X55" s="315" t="s">
        <v>166</v>
      </c>
      <c r="Y55" s="309"/>
      <c r="Z55" s="310"/>
      <c r="AA55" s="347" t="s">
        <v>167</v>
      </c>
      <c r="AB55" s="347"/>
      <c r="AC55" s="348"/>
      <c r="AD55" s="315" t="s">
        <v>168</v>
      </c>
      <c r="AE55" s="309"/>
      <c r="AF55" s="309"/>
      <c r="AG55" s="367"/>
      <c r="AH55" s="367"/>
      <c r="AI55" s="367"/>
      <c r="AJ55" s="367"/>
      <c r="AK55" s="367"/>
    </row>
    <row r="56" spans="1:42" s="4" customFormat="1" ht="15" customHeight="1">
      <c r="B56" s="311" t="s">
        <v>169</v>
      </c>
      <c r="C56" s="322"/>
      <c r="D56" s="322"/>
      <c r="E56" s="322"/>
      <c r="F56" s="322"/>
      <c r="G56" s="322"/>
      <c r="H56" s="322"/>
      <c r="I56" s="322"/>
      <c r="J56" s="322"/>
      <c r="K56" s="322"/>
      <c r="L56" s="322"/>
      <c r="M56" s="322"/>
      <c r="N56" s="322"/>
      <c r="O56" s="322"/>
      <c r="P56" s="322"/>
      <c r="Q56" s="312"/>
      <c r="R56" s="349" t="str">
        <f>IF(U56="","",U56+AA56)</f>
        <v/>
      </c>
      <c r="S56" s="350"/>
      <c r="T56" s="350"/>
      <c r="U56" s="353"/>
      <c r="V56" s="354"/>
      <c r="W56" s="354"/>
      <c r="X56" s="357"/>
      <c r="Y56" s="358"/>
      <c r="Z56" s="359"/>
      <c r="AA56" s="363"/>
      <c r="AB56" s="363"/>
      <c r="AC56" s="363"/>
      <c r="AD56" s="357"/>
      <c r="AE56" s="358"/>
      <c r="AF56" s="359"/>
      <c r="AG56" s="377" t="str">
        <f>IF(R56="","",IF(R56&gt;H48*0.4%,"否","適"))</f>
        <v/>
      </c>
      <c r="AH56" s="377"/>
      <c r="AI56" s="377"/>
      <c r="AJ56" s="377"/>
      <c r="AK56" s="377"/>
    </row>
    <row r="57" spans="1:42" s="72" customFormat="1" ht="30" customHeight="1">
      <c r="A57" s="4"/>
      <c r="B57" s="315"/>
      <c r="C57" s="309"/>
      <c r="D57" s="309"/>
      <c r="E57" s="309"/>
      <c r="F57" s="309"/>
      <c r="G57" s="309"/>
      <c r="H57" s="309"/>
      <c r="I57" s="309"/>
      <c r="J57" s="309"/>
      <c r="K57" s="309"/>
      <c r="L57" s="309"/>
      <c r="M57" s="309"/>
      <c r="N57" s="309"/>
      <c r="O57" s="309"/>
      <c r="P57" s="309"/>
      <c r="Q57" s="310"/>
      <c r="R57" s="351"/>
      <c r="S57" s="352"/>
      <c r="T57" s="352"/>
      <c r="U57" s="355"/>
      <c r="V57" s="356"/>
      <c r="W57" s="356"/>
      <c r="X57" s="360"/>
      <c r="Y57" s="361"/>
      <c r="Z57" s="362"/>
      <c r="AA57" s="363"/>
      <c r="AB57" s="363"/>
      <c r="AC57" s="363"/>
      <c r="AD57" s="360"/>
      <c r="AE57" s="361"/>
      <c r="AF57" s="362"/>
      <c r="AG57" s="377"/>
      <c r="AH57" s="377"/>
      <c r="AI57" s="377"/>
      <c r="AJ57" s="377"/>
      <c r="AK57" s="377"/>
      <c r="AL57" s="4"/>
      <c r="AM57" s="4"/>
      <c r="AN57" s="4"/>
      <c r="AO57" s="4"/>
      <c r="AP57" s="4"/>
    </row>
    <row r="58" spans="1:42" s="72" customFormat="1" ht="15" customHeight="1">
      <c r="A58" s="4"/>
      <c r="B58" s="7"/>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row>
    <row r="59" spans="1:42" s="72" customFormat="1" ht="15" customHeight="1">
      <c r="A59" s="4"/>
      <c r="B59" s="72" t="s">
        <v>170</v>
      </c>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74"/>
      <c r="AP59" s="4"/>
    </row>
    <row r="60" spans="1:42" s="72" customFormat="1" ht="30" customHeight="1">
      <c r="A60" s="4"/>
      <c r="B60" s="334"/>
      <c r="C60" s="335"/>
      <c r="D60" s="335"/>
      <c r="E60" s="335"/>
      <c r="F60" s="335"/>
      <c r="G60" s="335"/>
      <c r="H60" s="335"/>
      <c r="I60" s="335"/>
      <c r="J60" s="335"/>
      <c r="K60" s="336"/>
      <c r="L60" s="334" t="s">
        <v>171</v>
      </c>
      <c r="M60" s="335"/>
      <c r="N60" s="335"/>
      <c r="O60" s="335"/>
      <c r="P60" s="335"/>
      <c r="Q60" s="335"/>
      <c r="R60" s="335"/>
      <c r="S60" s="335"/>
      <c r="T60" s="335"/>
      <c r="U60" s="335"/>
      <c r="V60" s="335"/>
      <c r="W60" s="335"/>
      <c r="X60" s="335"/>
      <c r="Y60" s="335"/>
      <c r="Z60" s="335"/>
      <c r="AA60" s="335"/>
      <c r="AB60" s="335"/>
      <c r="AC60" s="335"/>
      <c r="AD60" s="335"/>
      <c r="AE60" s="335"/>
      <c r="AF60" s="335"/>
      <c r="AG60" s="335"/>
      <c r="AH60" s="335"/>
      <c r="AI60" s="335"/>
      <c r="AJ60" s="335"/>
      <c r="AK60" s="335"/>
      <c r="AL60" s="335"/>
      <c r="AM60" s="335"/>
      <c r="AN60" s="335"/>
      <c r="AO60" s="336"/>
      <c r="AP60" s="4"/>
    </row>
    <row r="61" spans="1:42" s="72" customFormat="1" ht="11.25" customHeight="1">
      <c r="A61" s="4"/>
      <c r="B61" s="337" t="s">
        <v>169</v>
      </c>
      <c r="C61" s="338"/>
      <c r="D61" s="338"/>
      <c r="E61" s="338"/>
      <c r="F61" s="338"/>
      <c r="G61" s="338"/>
      <c r="H61" s="338"/>
      <c r="I61" s="338"/>
      <c r="J61" s="338"/>
      <c r="K61" s="339"/>
      <c r="L61" s="337"/>
      <c r="M61" s="338"/>
      <c r="N61" s="338"/>
      <c r="O61" s="338"/>
      <c r="P61" s="338"/>
      <c r="Q61" s="338"/>
      <c r="R61" s="338"/>
      <c r="S61" s="338"/>
      <c r="T61" s="338"/>
      <c r="U61" s="338"/>
      <c r="V61" s="338"/>
      <c r="W61" s="338"/>
      <c r="X61" s="338"/>
      <c r="Y61" s="338"/>
      <c r="Z61" s="338"/>
      <c r="AA61" s="338"/>
      <c r="AB61" s="338"/>
      <c r="AC61" s="338"/>
      <c r="AD61" s="338"/>
      <c r="AE61" s="338"/>
      <c r="AF61" s="338"/>
      <c r="AG61" s="338"/>
      <c r="AH61" s="338"/>
      <c r="AI61" s="338"/>
      <c r="AJ61" s="338"/>
      <c r="AK61" s="338"/>
      <c r="AL61" s="338"/>
      <c r="AM61" s="338"/>
      <c r="AN61" s="338"/>
      <c r="AO61" s="339"/>
      <c r="AP61" s="4"/>
    </row>
    <row r="62" spans="1:42" s="4" customFormat="1" ht="15" hidden="1" customHeight="1">
      <c r="B62" s="340"/>
      <c r="C62" s="341"/>
      <c r="D62" s="341"/>
      <c r="E62" s="341"/>
      <c r="F62" s="341"/>
      <c r="G62" s="341"/>
      <c r="H62" s="341"/>
      <c r="I62" s="341"/>
      <c r="J62" s="341"/>
      <c r="K62" s="342"/>
      <c r="L62" s="340"/>
      <c r="M62" s="341"/>
      <c r="N62" s="341"/>
      <c r="O62" s="341"/>
      <c r="P62" s="341"/>
      <c r="Q62" s="341"/>
      <c r="R62" s="341"/>
      <c r="S62" s="341"/>
      <c r="T62" s="341"/>
      <c r="U62" s="341"/>
      <c r="V62" s="341"/>
      <c r="W62" s="341"/>
      <c r="X62" s="341"/>
      <c r="Y62" s="341"/>
      <c r="Z62" s="341"/>
      <c r="AA62" s="341"/>
      <c r="AB62" s="341"/>
      <c r="AC62" s="341"/>
      <c r="AD62" s="341"/>
      <c r="AE62" s="341"/>
      <c r="AF62" s="341"/>
      <c r="AG62" s="341"/>
      <c r="AH62" s="341"/>
      <c r="AI62" s="341"/>
      <c r="AJ62" s="341"/>
      <c r="AK62" s="341"/>
      <c r="AL62" s="341"/>
      <c r="AM62" s="341"/>
      <c r="AN62" s="341"/>
      <c r="AO62" s="342"/>
    </row>
    <row r="63" spans="1:42" s="4" customFormat="1" ht="15" customHeight="1">
      <c r="B63" s="343"/>
      <c r="C63" s="344"/>
      <c r="D63" s="344"/>
      <c r="E63" s="344"/>
      <c r="F63" s="344"/>
      <c r="G63" s="344"/>
      <c r="H63" s="344"/>
      <c r="I63" s="344"/>
      <c r="J63" s="344"/>
      <c r="K63" s="345"/>
      <c r="L63" s="343"/>
      <c r="M63" s="344"/>
      <c r="N63" s="344"/>
      <c r="O63" s="344"/>
      <c r="P63" s="344"/>
      <c r="Q63" s="344"/>
      <c r="R63" s="344"/>
      <c r="S63" s="344"/>
      <c r="T63" s="344"/>
      <c r="U63" s="344"/>
      <c r="V63" s="344"/>
      <c r="W63" s="344"/>
      <c r="X63" s="344"/>
      <c r="Y63" s="344"/>
      <c r="Z63" s="344"/>
      <c r="AA63" s="344"/>
      <c r="AB63" s="344"/>
      <c r="AC63" s="344"/>
      <c r="AD63" s="344"/>
      <c r="AE63" s="344"/>
      <c r="AF63" s="344"/>
      <c r="AG63" s="344"/>
      <c r="AH63" s="344"/>
      <c r="AI63" s="344"/>
      <c r="AJ63" s="344"/>
      <c r="AK63" s="344"/>
      <c r="AL63" s="344"/>
      <c r="AM63" s="344"/>
      <c r="AN63" s="344"/>
      <c r="AO63" s="345"/>
    </row>
    <row r="64" spans="1:42" s="4" customFormat="1" ht="3.75" customHeight="1">
      <c r="A64" s="72"/>
      <c r="B64" s="92"/>
      <c r="C64" s="72"/>
      <c r="D64" s="72"/>
      <c r="E64" s="72"/>
      <c r="F64" s="72"/>
      <c r="G64" s="72"/>
      <c r="H64" s="72"/>
      <c r="I64" s="72"/>
      <c r="J64" s="72"/>
      <c r="K64" s="72"/>
      <c r="L64" s="72"/>
      <c r="M64" s="72"/>
      <c r="N64" s="72"/>
      <c r="O64" s="72"/>
      <c r="P64" s="72"/>
      <c r="Q64" s="72"/>
      <c r="R64" s="72"/>
      <c r="S64" s="72"/>
      <c r="T64" s="72"/>
      <c r="U64" s="72"/>
      <c r="V64" s="72"/>
      <c r="W64" s="72"/>
      <c r="X64" s="72"/>
      <c r="Y64" s="72"/>
      <c r="Z64" s="72"/>
      <c r="AA64" s="72"/>
      <c r="AB64" s="72"/>
      <c r="AC64" s="72"/>
      <c r="AD64" s="72"/>
      <c r="AE64" s="72"/>
      <c r="AF64" s="72"/>
      <c r="AG64" s="72"/>
      <c r="AH64" s="72"/>
      <c r="AI64" s="72"/>
      <c r="AJ64" s="72"/>
      <c r="AK64" s="72"/>
      <c r="AL64" s="72"/>
      <c r="AM64" s="72"/>
      <c r="AN64" s="72"/>
      <c r="AO64" s="93"/>
      <c r="AP64" s="72"/>
    </row>
    <row r="65" spans="1:42" ht="17.25" customHeight="1">
      <c r="B65" s="76" t="s">
        <v>172</v>
      </c>
      <c r="C65" s="77"/>
      <c r="D65" s="77"/>
      <c r="E65" s="77"/>
      <c r="F65" s="77"/>
      <c r="G65" s="77"/>
      <c r="H65" s="77"/>
      <c r="I65" s="77"/>
      <c r="J65" s="77"/>
      <c r="K65" s="77"/>
      <c r="L65" s="77"/>
      <c r="M65" s="77"/>
      <c r="N65" s="77"/>
      <c r="O65" s="77"/>
      <c r="P65" s="77"/>
      <c r="Q65" s="77"/>
      <c r="R65" s="77"/>
      <c r="S65" s="77"/>
      <c r="T65" s="77"/>
      <c r="U65" s="77"/>
      <c r="V65" s="77"/>
      <c r="W65" s="77"/>
      <c r="X65" s="77"/>
      <c r="Y65" s="77"/>
      <c r="Z65" s="77"/>
      <c r="AA65" s="77"/>
      <c r="AB65" s="77"/>
      <c r="AC65" s="77"/>
      <c r="AD65" s="77"/>
      <c r="AE65" s="77"/>
      <c r="AF65" s="77"/>
      <c r="AG65" s="77"/>
      <c r="AH65" s="77"/>
      <c r="AI65" s="77"/>
      <c r="AJ65" s="77"/>
      <c r="AK65" s="77"/>
      <c r="AL65" s="77"/>
      <c r="AM65" s="77"/>
      <c r="AN65" s="77"/>
      <c r="AO65" s="78"/>
    </row>
    <row r="66" spans="1:42">
      <c r="A66" s="77"/>
      <c r="B66" s="311" t="s">
        <v>173</v>
      </c>
      <c r="C66" s="322"/>
      <c r="D66" s="322"/>
      <c r="E66" s="322"/>
      <c r="F66" s="322"/>
      <c r="G66" s="322"/>
      <c r="H66" s="322"/>
      <c r="I66" s="312"/>
      <c r="J66" s="311"/>
      <c r="K66" s="322"/>
      <c r="L66" s="322"/>
      <c r="M66" s="322"/>
      <c r="N66" s="322"/>
      <c r="O66" s="322"/>
      <c r="P66" s="322"/>
      <c r="Q66" s="322"/>
      <c r="R66" s="322"/>
      <c r="S66" s="322"/>
      <c r="T66" s="312"/>
      <c r="U66" s="311" t="s">
        <v>174</v>
      </c>
      <c r="V66" s="322"/>
      <c r="W66" s="322"/>
      <c r="X66" s="322"/>
      <c r="Y66" s="322"/>
      <c r="Z66" s="322"/>
      <c r="AA66" s="322"/>
      <c r="AB66" s="312"/>
      <c r="AC66" s="327"/>
      <c r="AD66" s="327"/>
      <c r="AE66" s="327"/>
      <c r="AF66" s="327"/>
      <c r="AG66" s="327"/>
      <c r="AH66" s="327"/>
      <c r="AI66" s="327"/>
      <c r="AJ66" s="327"/>
      <c r="AK66" s="327"/>
      <c r="AL66" s="327"/>
      <c r="AM66" s="327"/>
      <c r="AN66" s="327"/>
      <c r="AO66" s="327"/>
      <c r="AP66" s="77"/>
    </row>
    <row r="67" spans="1:42" s="8" customFormat="1">
      <c r="A67" s="77"/>
      <c r="B67" s="315"/>
      <c r="C67" s="309"/>
      <c r="D67" s="309"/>
      <c r="E67" s="309"/>
      <c r="F67" s="309"/>
      <c r="G67" s="309"/>
      <c r="H67" s="309"/>
      <c r="I67" s="310"/>
      <c r="J67" s="315"/>
      <c r="K67" s="309"/>
      <c r="L67" s="309"/>
      <c r="M67" s="309"/>
      <c r="N67" s="309"/>
      <c r="O67" s="309"/>
      <c r="P67" s="309"/>
      <c r="Q67" s="309"/>
      <c r="R67" s="309"/>
      <c r="S67" s="309"/>
      <c r="T67" s="310"/>
      <c r="U67" s="315"/>
      <c r="V67" s="309"/>
      <c r="W67" s="309"/>
      <c r="X67" s="309"/>
      <c r="Y67" s="309"/>
      <c r="Z67" s="309"/>
      <c r="AA67" s="309"/>
      <c r="AB67" s="310"/>
      <c r="AC67" s="327"/>
      <c r="AD67" s="327"/>
      <c r="AE67" s="327"/>
      <c r="AF67" s="327"/>
      <c r="AG67" s="327"/>
      <c r="AH67" s="327"/>
      <c r="AI67" s="327"/>
      <c r="AJ67" s="327"/>
      <c r="AK67" s="327"/>
      <c r="AL67" s="327"/>
      <c r="AM67" s="327"/>
      <c r="AN67" s="327"/>
      <c r="AO67" s="327"/>
      <c r="AP67" s="77"/>
    </row>
    <row r="68" spans="1:42" s="8" customFormat="1">
      <c r="A68" s="77"/>
      <c r="B68" s="311" t="s">
        <v>175</v>
      </c>
      <c r="C68" s="322"/>
      <c r="D68" s="322"/>
      <c r="E68" s="322"/>
      <c r="F68" s="322"/>
      <c r="G68" s="322"/>
      <c r="H68" s="322"/>
      <c r="I68" s="312"/>
      <c r="J68" s="311"/>
      <c r="K68" s="322"/>
      <c r="L68" s="322"/>
      <c r="M68" s="322"/>
      <c r="N68" s="322"/>
      <c r="O68" s="322"/>
      <c r="P68" s="322"/>
      <c r="Q68" s="322"/>
      <c r="R68" s="322"/>
      <c r="S68" s="322"/>
      <c r="T68" s="312"/>
      <c r="U68" s="323" t="s">
        <v>176</v>
      </c>
      <c r="V68" s="324"/>
      <c r="W68" s="324"/>
      <c r="X68" s="324"/>
      <c r="Y68" s="324"/>
      <c r="Z68" s="324"/>
      <c r="AA68" s="324"/>
      <c r="AB68" s="332"/>
      <c r="AC68" s="323" t="s">
        <v>177</v>
      </c>
      <c r="AD68" s="324"/>
      <c r="AE68" s="322"/>
      <c r="AF68" s="322"/>
      <c r="AG68" s="322"/>
      <c r="AH68" s="322"/>
      <c r="AI68" s="322"/>
      <c r="AJ68" s="322"/>
      <c r="AK68" s="322"/>
      <c r="AL68" s="322"/>
      <c r="AM68" s="322"/>
      <c r="AN68" s="322"/>
      <c r="AO68" s="312"/>
      <c r="AP68" s="77"/>
    </row>
    <row r="69" spans="1:42" s="8" customFormat="1">
      <c r="A69" s="77"/>
      <c r="B69" s="315"/>
      <c r="C69" s="309"/>
      <c r="D69" s="309"/>
      <c r="E69" s="309"/>
      <c r="F69" s="309"/>
      <c r="G69" s="309"/>
      <c r="H69" s="309"/>
      <c r="I69" s="310"/>
      <c r="J69" s="315"/>
      <c r="K69" s="309"/>
      <c r="L69" s="309"/>
      <c r="M69" s="309"/>
      <c r="N69" s="309"/>
      <c r="O69" s="309"/>
      <c r="P69" s="309"/>
      <c r="Q69" s="309"/>
      <c r="R69" s="309"/>
      <c r="S69" s="309"/>
      <c r="T69" s="310"/>
      <c r="U69" s="328"/>
      <c r="V69" s="329"/>
      <c r="W69" s="329"/>
      <c r="X69" s="329"/>
      <c r="Y69" s="329"/>
      <c r="Z69" s="329"/>
      <c r="AA69" s="329"/>
      <c r="AB69" s="333"/>
      <c r="AC69" s="328" t="s">
        <v>178</v>
      </c>
      <c r="AD69" s="329"/>
      <c r="AE69" s="309"/>
      <c r="AF69" s="309"/>
      <c r="AG69" s="309"/>
      <c r="AH69" s="309"/>
      <c r="AI69" s="309"/>
      <c r="AJ69" s="309"/>
      <c r="AK69" s="309"/>
      <c r="AL69" s="309"/>
      <c r="AM69" s="309"/>
      <c r="AN69" s="309"/>
      <c r="AO69" s="310"/>
      <c r="AP69" s="77"/>
    </row>
    <row r="70" spans="1:42">
      <c r="A70" s="4"/>
      <c r="B70" s="311" t="s">
        <v>179</v>
      </c>
      <c r="C70" s="322"/>
      <c r="D70" s="322"/>
      <c r="E70" s="322"/>
      <c r="F70" s="322"/>
      <c r="G70" s="322"/>
      <c r="H70" s="322"/>
      <c r="I70" s="312"/>
      <c r="J70" s="323" t="s">
        <v>180</v>
      </c>
      <c r="K70" s="324"/>
      <c r="L70" s="325"/>
      <c r="M70" s="325"/>
      <c r="N70" s="325"/>
      <c r="O70" s="325"/>
      <c r="P70" s="325"/>
      <c r="Q70" s="325"/>
      <c r="R70" s="325"/>
      <c r="S70" s="325"/>
      <c r="T70" s="326"/>
      <c r="U70" s="327" t="s">
        <v>181</v>
      </c>
      <c r="V70" s="327"/>
      <c r="W70" s="327"/>
      <c r="X70" s="327"/>
      <c r="Y70" s="327"/>
      <c r="Z70" s="327"/>
      <c r="AA70" s="327"/>
      <c r="AB70" s="327"/>
      <c r="AC70" s="323" t="s">
        <v>177</v>
      </c>
      <c r="AD70" s="324"/>
      <c r="AE70" s="322"/>
      <c r="AF70" s="322"/>
      <c r="AG70" s="322"/>
      <c r="AH70" s="322"/>
      <c r="AI70" s="322"/>
      <c r="AJ70" s="322"/>
      <c r="AK70" s="322"/>
      <c r="AL70" s="322"/>
      <c r="AM70" s="322"/>
      <c r="AN70" s="322"/>
      <c r="AO70" s="312"/>
      <c r="AP70" s="4"/>
    </row>
    <row r="71" spans="1:42">
      <c r="A71" s="4"/>
      <c r="B71" s="315"/>
      <c r="C71" s="309"/>
      <c r="D71" s="309"/>
      <c r="E71" s="309"/>
      <c r="F71" s="309"/>
      <c r="G71" s="309"/>
      <c r="H71" s="309"/>
      <c r="I71" s="310"/>
      <c r="J71" s="328" t="s">
        <v>182</v>
      </c>
      <c r="K71" s="329"/>
      <c r="L71" s="330"/>
      <c r="M71" s="330"/>
      <c r="N71" s="330"/>
      <c r="O71" s="330"/>
      <c r="P71" s="330"/>
      <c r="Q71" s="330"/>
      <c r="R71" s="330"/>
      <c r="S71" s="330"/>
      <c r="T71" s="331"/>
      <c r="U71" s="327"/>
      <c r="V71" s="327"/>
      <c r="W71" s="327"/>
      <c r="X71" s="327"/>
      <c r="Y71" s="327"/>
      <c r="Z71" s="327"/>
      <c r="AA71" s="327"/>
      <c r="AB71" s="327"/>
      <c r="AC71" s="328" t="s">
        <v>178</v>
      </c>
      <c r="AD71" s="329"/>
      <c r="AE71" s="309"/>
      <c r="AF71" s="309"/>
      <c r="AG71" s="309"/>
      <c r="AH71" s="309"/>
      <c r="AI71" s="309"/>
      <c r="AJ71" s="309"/>
      <c r="AK71" s="309"/>
      <c r="AL71" s="309"/>
      <c r="AM71" s="309"/>
      <c r="AN71" s="309"/>
      <c r="AO71" s="310"/>
      <c r="AP71" s="4"/>
    </row>
    <row r="72" spans="1:42" ht="18.75" customHeight="1">
      <c r="A72" s="4"/>
      <c r="B72" s="94"/>
      <c r="C72" s="95"/>
      <c r="D72" s="95"/>
      <c r="E72" s="95"/>
      <c r="F72" s="95"/>
      <c r="G72" s="95"/>
      <c r="H72" s="95"/>
      <c r="I72" s="95"/>
      <c r="J72" s="95"/>
      <c r="K72" s="95"/>
      <c r="L72" s="95"/>
      <c r="M72" s="95"/>
      <c r="N72" s="95"/>
      <c r="O72" s="95"/>
      <c r="P72" s="95"/>
      <c r="Q72" s="95"/>
      <c r="R72" s="95"/>
      <c r="S72" s="95"/>
      <c r="T72" s="95"/>
      <c r="U72" s="95"/>
      <c r="V72" s="95"/>
      <c r="W72" s="95"/>
      <c r="X72" s="95"/>
      <c r="Y72" s="95"/>
      <c r="Z72" s="95"/>
      <c r="AA72" s="95"/>
      <c r="AB72" s="95"/>
      <c r="AC72" s="95"/>
      <c r="AD72" s="95"/>
      <c r="AE72" s="95"/>
      <c r="AF72" s="95"/>
      <c r="AG72" s="95"/>
      <c r="AH72" s="95"/>
      <c r="AI72" s="95"/>
      <c r="AJ72" s="95"/>
      <c r="AK72" s="95"/>
      <c r="AL72" s="95"/>
      <c r="AM72" s="95"/>
      <c r="AN72" s="95"/>
      <c r="AO72" s="95"/>
      <c r="AP72" s="4"/>
    </row>
    <row r="73" spans="1:42">
      <c r="A73" s="4"/>
      <c r="B73" s="887" t="s">
        <v>183</v>
      </c>
      <c r="C73" s="887"/>
      <c r="D73" s="887"/>
      <c r="E73" s="887"/>
      <c r="F73" s="887"/>
      <c r="G73" s="887"/>
      <c r="H73" s="887"/>
      <c r="I73" s="887"/>
      <c r="J73" s="887"/>
      <c r="K73" s="887"/>
      <c r="L73" s="887"/>
      <c r="M73" s="887"/>
      <c r="N73" s="887"/>
      <c r="O73" s="887"/>
      <c r="P73" s="887"/>
      <c r="Q73" s="887"/>
      <c r="R73" s="887"/>
      <c r="S73" s="887"/>
      <c r="T73" s="887"/>
      <c r="U73" s="887"/>
      <c r="V73" s="887"/>
      <c r="W73" s="887"/>
      <c r="X73" s="887"/>
      <c r="Y73" s="887"/>
      <c r="Z73" s="887"/>
      <c r="AA73" s="887"/>
      <c r="AB73" s="887"/>
      <c r="AC73" s="887"/>
      <c r="AD73" s="887"/>
      <c r="AE73" s="887"/>
      <c r="AF73" s="887"/>
      <c r="AG73" s="887"/>
      <c r="AH73" s="887"/>
      <c r="AI73" s="887"/>
      <c r="AJ73" s="887"/>
      <c r="AK73" s="887"/>
      <c r="AL73" s="887"/>
      <c r="AM73" s="887"/>
      <c r="AN73" s="887"/>
      <c r="AO73" s="887"/>
      <c r="AP73" s="4"/>
    </row>
    <row r="74" spans="1:42">
      <c r="A74" s="4"/>
      <c r="B74" s="311" t="s">
        <v>93</v>
      </c>
      <c r="C74" s="312"/>
      <c r="D74" s="888" t="s">
        <v>184</v>
      </c>
      <c r="E74" s="889"/>
      <c r="F74" s="889"/>
      <c r="G74" s="889"/>
      <c r="H74" s="889"/>
      <c r="I74" s="889"/>
      <c r="J74" s="889"/>
      <c r="K74" s="889"/>
      <c r="L74" s="889"/>
      <c r="M74" s="889"/>
      <c r="N74" s="889"/>
      <c r="O74" s="889"/>
      <c r="P74" s="889"/>
      <c r="Q74" s="889"/>
      <c r="R74" s="889"/>
      <c r="S74" s="889"/>
      <c r="T74" s="889"/>
      <c r="U74" s="889"/>
      <c r="V74" s="889"/>
      <c r="W74" s="889"/>
      <c r="X74" s="889"/>
      <c r="Y74" s="889"/>
      <c r="Z74" s="889"/>
      <c r="AA74" s="889"/>
      <c r="AB74" s="889"/>
      <c r="AC74" s="889"/>
      <c r="AD74" s="889"/>
      <c r="AE74" s="889"/>
      <c r="AF74" s="889"/>
      <c r="AG74" s="889"/>
      <c r="AH74" s="889"/>
      <c r="AI74" s="889"/>
      <c r="AJ74" s="889"/>
      <c r="AK74" s="889"/>
      <c r="AL74" s="889"/>
      <c r="AM74" s="889"/>
      <c r="AN74" s="889"/>
      <c r="AO74" s="889"/>
      <c r="AP74" s="4"/>
    </row>
    <row r="75" spans="1:42" s="4" customFormat="1" ht="0.75" customHeight="1">
      <c r="B75" s="313"/>
      <c r="C75" s="314"/>
      <c r="D75" s="888"/>
      <c r="E75" s="889"/>
      <c r="F75" s="889"/>
      <c r="G75" s="889"/>
      <c r="H75" s="889"/>
      <c r="I75" s="889"/>
      <c r="J75" s="889"/>
      <c r="K75" s="889"/>
      <c r="L75" s="889"/>
      <c r="M75" s="889"/>
      <c r="N75" s="889"/>
      <c r="O75" s="889"/>
      <c r="P75" s="889"/>
      <c r="Q75" s="889"/>
      <c r="R75" s="889"/>
      <c r="S75" s="889"/>
      <c r="T75" s="889"/>
      <c r="U75" s="889"/>
      <c r="V75" s="889"/>
      <c r="W75" s="889"/>
      <c r="X75" s="889"/>
      <c r="Y75" s="889"/>
      <c r="Z75" s="889"/>
      <c r="AA75" s="889"/>
      <c r="AB75" s="889"/>
      <c r="AC75" s="889"/>
      <c r="AD75" s="889"/>
      <c r="AE75" s="889"/>
      <c r="AF75" s="889"/>
      <c r="AG75" s="889"/>
      <c r="AH75" s="889"/>
      <c r="AI75" s="889"/>
      <c r="AJ75" s="889"/>
      <c r="AK75" s="889"/>
      <c r="AL75" s="889"/>
      <c r="AM75" s="889"/>
      <c r="AN75" s="889"/>
      <c r="AO75" s="889"/>
    </row>
    <row r="76" spans="1:42" ht="17.25" customHeight="1">
      <c r="A76" s="4"/>
      <c r="B76" s="313"/>
      <c r="C76" s="314"/>
      <c r="D76" s="890" t="s">
        <v>185</v>
      </c>
      <c r="E76" s="891"/>
      <c r="F76" s="891"/>
      <c r="G76" s="891"/>
      <c r="H76" s="891"/>
      <c r="I76" s="891"/>
      <c r="J76" s="891"/>
      <c r="K76" s="891"/>
      <c r="L76" s="891"/>
      <c r="M76" s="891"/>
      <c r="N76" s="891"/>
      <c r="O76" s="891"/>
      <c r="P76" s="891"/>
      <c r="Q76" s="891"/>
      <c r="R76" s="891"/>
      <c r="S76" s="891"/>
      <c r="T76" s="891"/>
      <c r="U76" s="891"/>
      <c r="V76" s="891"/>
      <c r="W76" s="891"/>
      <c r="X76" s="891"/>
      <c r="Y76" s="891"/>
      <c r="Z76" s="891"/>
      <c r="AA76" s="891"/>
      <c r="AB76" s="891"/>
      <c r="AC76" s="891"/>
      <c r="AD76" s="891"/>
      <c r="AE76" s="891"/>
      <c r="AF76" s="891"/>
      <c r="AG76" s="891"/>
      <c r="AH76" s="891"/>
      <c r="AI76" s="891"/>
      <c r="AJ76" s="891"/>
      <c r="AK76" s="891"/>
      <c r="AL76" s="891"/>
      <c r="AM76" s="891"/>
      <c r="AN76" s="891"/>
      <c r="AO76" s="888"/>
      <c r="AP76" s="4"/>
    </row>
    <row r="77" spans="1:42" ht="15" customHeight="1">
      <c r="A77" s="4"/>
      <c r="B77" s="313"/>
      <c r="C77" s="314"/>
      <c r="D77" s="316"/>
      <c r="E77" s="317"/>
      <c r="F77" s="317"/>
      <c r="G77" s="317"/>
      <c r="H77" s="317"/>
      <c r="I77" s="317"/>
      <c r="J77" s="317"/>
      <c r="K77" s="317"/>
      <c r="L77" s="317"/>
      <c r="M77" s="317"/>
      <c r="N77" s="317"/>
      <c r="O77" s="317"/>
      <c r="P77" s="317"/>
      <c r="Q77" s="317"/>
      <c r="R77" s="317"/>
      <c r="S77" s="317"/>
      <c r="T77" s="317"/>
      <c r="U77" s="317"/>
      <c r="V77" s="317"/>
      <c r="W77" s="317"/>
      <c r="X77" s="317"/>
      <c r="Y77" s="317"/>
      <c r="Z77" s="317"/>
      <c r="AA77" s="317"/>
      <c r="AB77" s="317"/>
      <c r="AC77" s="317"/>
      <c r="AD77" s="317"/>
      <c r="AE77" s="317"/>
      <c r="AF77" s="317"/>
      <c r="AG77" s="317"/>
      <c r="AH77" s="317"/>
      <c r="AI77" s="317"/>
      <c r="AJ77" s="317"/>
      <c r="AK77" s="317"/>
      <c r="AL77" s="317"/>
      <c r="AM77" s="317"/>
      <c r="AN77" s="317"/>
      <c r="AO77" s="318"/>
      <c r="AP77" s="4"/>
    </row>
    <row r="78" spans="1:42" s="77" customFormat="1" ht="15" customHeight="1">
      <c r="A78" s="4"/>
      <c r="B78" s="315"/>
      <c r="C78" s="310"/>
      <c r="D78" s="319"/>
      <c r="E78" s="320"/>
      <c r="F78" s="320"/>
      <c r="G78" s="320"/>
      <c r="H78" s="320"/>
      <c r="I78" s="320"/>
      <c r="J78" s="320"/>
      <c r="K78" s="320"/>
      <c r="L78" s="320"/>
      <c r="M78" s="320"/>
      <c r="N78" s="320"/>
      <c r="O78" s="320"/>
      <c r="P78" s="320"/>
      <c r="Q78" s="320"/>
      <c r="R78" s="320"/>
      <c r="S78" s="320"/>
      <c r="T78" s="320"/>
      <c r="U78" s="320"/>
      <c r="V78" s="320"/>
      <c r="W78" s="320"/>
      <c r="X78" s="320"/>
      <c r="Y78" s="320"/>
      <c r="Z78" s="320"/>
      <c r="AA78" s="320"/>
      <c r="AB78" s="320"/>
      <c r="AC78" s="320"/>
      <c r="AD78" s="320"/>
      <c r="AE78" s="320"/>
      <c r="AF78" s="320"/>
      <c r="AG78" s="320"/>
      <c r="AH78" s="320"/>
      <c r="AI78" s="320"/>
      <c r="AJ78" s="320"/>
      <c r="AK78" s="320"/>
      <c r="AL78" s="320"/>
      <c r="AM78" s="320"/>
      <c r="AN78" s="320"/>
      <c r="AO78" s="321"/>
      <c r="AP78" s="4"/>
    </row>
    <row r="79" spans="1:42" s="77" customFormat="1" ht="15" customHeight="1">
      <c r="A79" s="4"/>
      <c r="B79" s="93" t="s">
        <v>186</v>
      </c>
      <c r="C79" s="96"/>
      <c r="D79" s="96"/>
      <c r="E79" s="96"/>
      <c r="F79" s="96"/>
      <c r="G79" s="96"/>
      <c r="H79" s="96"/>
      <c r="I79" s="96"/>
      <c r="J79" s="96"/>
      <c r="K79" s="96"/>
      <c r="L79" s="96"/>
      <c r="M79" s="96"/>
      <c r="N79" s="96"/>
      <c r="O79" s="96"/>
      <c r="P79" s="96"/>
      <c r="Q79" s="96"/>
      <c r="R79" s="96"/>
      <c r="S79" s="96"/>
      <c r="T79" s="96"/>
      <c r="U79" s="96"/>
      <c r="V79" s="96"/>
      <c r="W79" s="96"/>
      <c r="X79" s="96"/>
      <c r="Y79" s="96"/>
      <c r="Z79" s="96"/>
      <c r="AA79" s="96"/>
      <c r="AB79" s="96"/>
      <c r="AC79" s="96"/>
      <c r="AD79" s="96"/>
      <c r="AE79" s="96"/>
      <c r="AF79" s="96"/>
      <c r="AG79" s="96"/>
      <c r="AH79" s="96"/>
      <c r="AI79" s="96"/>
      <c r="AJ79" s="96"/>
      <c r="AK79" s="96"/>
      <c r="AL79" s="96"/>
      <c r="AM79" s="96"/>
      <c r="AN79" s="96"/>
      <c r="AO79" s="96"/>
      <c r="AP79" s="4"/>
    </row>
    <row r="80" spans="1:42" s="77" customFormat="1" ht="9.75" customHeight="1">
      <c r="A80" s="4"/>
      <c r="B80" s="72"/>
      <c r="C80" s="97"/>
      <c r="D80" s="97"/>
      <c r="E80" s="97"/>
      <c r="F80" s="97"/>
      <c r="G80" s="97"/>
      <c r="H80" s="97"/>
      <c r="I80" s="97"/>
      <c r="J80" s="97"/>
      <c r="K80" s="97"/>
      <c r="L80" s="97"/>
      <c r="M80" s="97"/>
      <c r="N80" s="97"/>
      <c r="O80" s="97"/>
      <c r="P80" s="97"/>
      <c r="Q80" s="97"/>
      <c r="R80" s="97"/>
      <c r="S80" s="97"/>
      <c r="T80" s="97"/>
      <c r="U80" s="97"/>
      <c r="V80" s="97"/>
      <c r="W80" s="97"/>
      <c r="X80" s="97"/>
      <c r="Y80" s="97"/>
      <c r="Z80" s="97"/>
      <c r="AA80" s="97"/>
      <c r="AB80" s="97"/>
      <c r="AC80" s="97"/>
      <c r="AD80" s="97"/>
      <c r="AE80" s="97"/>
      <c r="AF80" s="97"/>
      <c r="AG80" s="97"/>
      <c r="AH80" s="97"/>
      <c r="AI80" s="97"/>
      <c r="AJ80" s="97"/>
      <c r="AK80" s="97"/>
      <c r="AL80" s="97"/>
      <c r="AM80" s="97"/>
      <c r="AN80" s="97"/>
      <c r="AO80" s="97"/>
      <c r="AP80" s="4"/>
    </row>
    <row r="81" spans="1:42" s="77" customFormat="1" ht="11.25" customHeight="1">
      <c r="A81" s="72"/>
      <c r="B81" s="72" t="s">
        <v>187</v>
      </c>
      <c r="C81" s="72"/>
      <c r="D81" s="72"/>
      <c r="E81" s="72"/>
      <c r="F81" s="72"/>
      <c r="G81" s="72"/>
      <c r="H81" s="72"/>
      <c r="I81" s="72"/>
      <c r="J81" s="72"/>
      <c r="K81" s="72"/>
      <c r="L81" s="72"/>
      <c r="M81" s="72"/>
      <c r="N81" s="72"/>
      <c r="O81" s="72"/>
      <c r="P81" s="72"/>
      <c r="Q81" s="72"/>
      <c r="R81" s="72"/>
      <c r="S81" s="72"/>
      <c r="T81" s="72"/>
      <c r="U81" s="72"/>
      <c r="V81" s="72"/>
      <c r="W81" s="72"/>
      <c r="X81" s="72"/>
      <c r="Y81" s="72"/>
      <c r="Z81" s="72"/>
      <c r="AA81" s="72"/>
      <c r="AB81" s="72"/>
      <c r="AC81" s="72"/>
      <c r="AD81" s="72"/>
      <c r="AE81" s="72"/>
      <c r="AF81" s="72"/>
      <c r="AG81" s="72"/>
      <c r="AH81" s="72"/>
      <c r="AI81" s="72"/>
      <c r="AJ81" s="72"/>
      <c r="AK81" s="72"/>
      <c r="AL81" s="72"/>
      <c r="AM81" s="72"/>
      <c r="AN81" s="72"/>
      <c r="AO81" s="72"/>
      <c r="AP81" s="72"/>
    </row>
    <row r="82" spans="1:42" s="4" customFormat="1" ht="11.25" customHeight="1">
      <c r="A82" s="72"/>
      <c r="B82" s="72" t="s">
        <v>188</v>
      </c>
      <c r="C82" s="72"/>
      <c r="D82" s="72"/>
      <c r="E82" s="72"/>
      <c r="F82" s="72"/>
      <c r="G82" s="72"/>
      <c r="H82" s="72"/>
      <c r="I82" s="72"/>
      <c r="J82" s="72"/>
      <c r="K82" s="72"/>
      <c r="L82" s="72"/>
      <c r="M82" s="72"/>
      <c r="N82" s="72"/>
      <c r="O82" s="72"/>
      <c r="P82" s="72"/>
      <c r="Q82" s="72"/>
      <c r="R82" s="72"/>
      <c r="S82" s="72"/>
      <c r="T82" s="72"/>
      <c r="U82" s="72"/>
      <c r="V82" s="72"/>
      <c r="W82" s="72"/>
      <c r="X82" s="72"/>
      <c r="Y82" s="72"/>
      <c r="Z82" s="72"/>
      <c r="AA82" s="72"/>
      <c r="AB82" s="72"/>
      <c r="AC82" s="72"/>
      <c r="AD82" s="72"/>
      <c r="AE82" s="72"/>
      <c r="AF82" s="72"/>
      <c r="AG82" s="72"/>
      <c r="AH82" s="72"/>
      <c r="AI82" s="72"/>
      <c r="AJ82" s="72"/>
      <c r="AK82" s="72"/>
      <c r="AL82" s="72"/>
      <c r="AM82" s="72"/>
      <c r="AN82" s="72"/>
      <c r="AO82" s="72"/>
      <c r="AP82" s="72"/>
    </row>
    <row r="83" spans="1:42" s="4" customFormat="1" ht="11.25" customHeight="1">
      <c r="A83" s="72"/>
      <c r="B83" s="72" t="s">
        <v>189</v>
      </c>
      <c r="C83" s="72"/>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c r="AL83" s="72"/>
      <c r="AM83" s="72"/>
      <c r="AN83" s="72"/>
      <c r="AO83" s="72"/>
      <c r="AP83" s="72"/>
    </row>
    <row r="84" spans="1:42" s="4" customFormat="1" ht="11.25" customHeight="1">
      <c r="A84" s="72"/>
      <c r="B84" s="72" t="s">
        <v>190</v>
      </c>
      <c r="C84" s="72"/>
      <c r="D84" s="72"/>
      <c r="E84" s="72"/>
      <c r="F84" s="72"/>
      <c r="G84" s="72"/>
      <c r="H84" s="72"/>
      <c r="I84" s="72"/>
      <c r="J84" s="72"/>
      <c r="K84" s="72"/>
      <c r="L84" s="72"/>
      <c r="M84" s="72"/>
      <c r="N84" s="72"/>
      <c r="O84" s="72"/>
      <c r="P84" s="72"/>
      <c r="Q84" s="72"/>
      <c r="R84" s="72"/>
      <c r="S84" s="72"/>
      <c r="T84" s="72"/>
      <c r="U84" s="72"/>
      <c r="V84" s="72"/>
      <c r="W84" s="72"/>
      <c r="X84" s="72"/>
      <c r="Y84" s="72"/>
      <c r="Z84" s="72"/>
      <c r="AA84" s="72"/>
      <c r="AB84" s="72"/>
      <c r="AC84" s="72"/>
      <c r="AD84" s="72"/>
      <c r="AE84" s="72"/>
      <c r="AF84" s="72"/>
      <c r="AG84" s="72"/>
      <c r="AH84" s="72"/>
      <c r="AI84" s="72"/>
      <c r="AJ84" s="72"/>
      <c r="AK84" s="72"/>
      <c r="AL84" s="72"/>
      <c r="AM84" s="72"/>
      <c r="AN84" s="72"/>
      <c r="AO84" s="72"/>
      <c r="AP84" s="72"/>
    </row>
    <row r="85" spans="1:42" s="4" customFormat="1" ht="11.25" customHeight="1">
      <c r="A85" s="72"/>
      <c r="B85" s="72" t="s">
        <v>191</v>
      </c>
      <c r="C85" s="72"/>
      <c r="D85" s="72"/>
      <c r="E85" s="72"/>
      <c r="F85" s="72"/>
      <c r="G85" s="72"/>
      <c r="H85" s="72"/>
      <c r="I85" s="72"/>
      <c r="J85" s="72"/>
      <c r="K85" s="72"/>
      <c r="L85" s="72"/>
      <c r="M85" s="72"/>
      <c r="N85" s="72"/>
      <c r="O85" s="72"/>
      <c r="P85" s="72"/>
      <c r="Q85" s="72"/>
      <c r="R85" s="72"/>
      <c r="S85" s="72"/>
      <c r="T85" s="72"/>
      <c r="U85" s="72"/>
      <c r="V85" s="72"/>
      <c r="W85" s="72"/>
      <c r="X85" s="72"/>
      <c r="Y85" s="72"/>
      <c r="Z85" s="72"/>
      <c r="AA85" s="72"/>
      <c r="AB85" s="72"/>
      <c r="AC85" s="72"/>
      <c r="AD85" s="72"/>
      <c r="AE85" s="72"/>
      <c r="AF85" s="72"/>
      <c r="AG85" s="72"/>
      <c r="AH85" s="72"/>
      <c r="AI85" s="72"/>
      <c r="AJ85" s="72"/>
      <c r="AK85" s="72"/>
      <c r="AL85" s="72"/>
      <c r="AM85" s="72"/>
      <c r="AN85" s="72"/>
      <c r="AO85" s="72"/>
      <c r="AP85" s="72"/>
    </row>
    <row r="86" spans="1:42" s="4" customFormat="1" ht="11.25" customHeight="1">
      <c r="A86" s="72"/>
      <c r="B86" s="72" t="s">
        <v>192</v>
      </c>
      <c r="C86" s="72"/>
      <c r="D86" s="72"/>
      <c r="E86" s="72"/>
      <c r="F86" s="72"/>
      <c r="G86" s="72"/>
      <c r="H86" s="72"/>
      <c r="I86" s="72"/>
      <c r="J86" s="72"/>
      <c r="K86" s="72"/>
      <c r="L86" s="72"/>
      <c r="M86" s="72"/>
      <c r="N86" s="72"/>
      <c r="O86" s="72"/>
      <c r="P86" s="72"/>
      <c r="Q86" s="72"/>
      <c r="R86" s="72"/>
      <c r="S86" s="72"/>
      <c r="T86" s="72"/>
      <c r="U86" s="72"/>
      <c r="V86" s="72"/>
      <c r="W86" s="72"/>
      <c r="X86" s="72"/>
      <c r="Y86" s="72"/>
      <c r="Z86" s="72"/>
      <c r="AA86" s="72"/>
      <c r="AB86" s="72"/>
      <c r="AC86" s="72"/>
      <c r="AD86" s="72"/>
      <c r="AE86" s="72"/>
      <c r="AF86" s="72"/>
      <c r="AG86" s="72"/>
      <c r="AH86" s="72"/>
      <c r="AI86" s="72"/>
      <c r="AJ86" s="72"/>
      <c r="AK86" s="72"/>
      <c r="AL86" s="72"/>
      <c r="AM86" s="72"/>
      <c r="AN86" s="72"/>
      <c r="AO86" s="72"/>
      <c r="AP86" s="72"/>
    </row>
    <row r="87" spans="1:42" s="4" customFormat="1" ht="11.25" customHeight="1">
      <c r="A87" s="72"/>
      <c r="B87" s="72"/>
      <c r="C87" s="72" t="s">
        <v>193</v>
      </c>
      <c r="D87" s="72"/>
      <c r="E87" s="72"/>
      <c r="F87" s="72"/>
      <c r="G87" s="72"/>
      <c r="H87" s="72"/>
      <c r="I87" s="72"/>
      <c r="J87" s="72"/>
      <c r="K87" s="72"/>
      <c r="L87" s="72"/>
      <c r="M87" s="72"/>
      <c r="N87" s="72"/>
      <c r="O87" s="72"/>
      <c r="P87" s="72"/>
      <c r="Q87" s="72"/>
      <c r="R87" s="72"/>
      <c r="S87" s="72"/>
      <c r="T87" s="72"/>
      <c r="U87" s="72"/>
      <c r="V87" s="72"/>
      <c r="W87" s="72"/>
      <c r="X87" s="72"/>
      <c r="Y87" s="72"/>
      <c r="Z87" s="72"/>
      <c r="AA87" s="72"/>
      <c r="AB87" s="72"/>
      <c r="AC87" s="72"/>
      <c r="AD87" s="72"/>
      <c r="AE87" s="72"/>
      <c r="AF87" s="72"/>
      <c r="AG87" s="72"/>
      <c r="AH87" s="72"/>
      <c r="AI87" s="72"/>
      <c r="AJ87" s="72"/>
      <c r="AK87" s="72"/>
      <c r="AL87" s="72"/>
      <c r="AM87" s="72"/>
      <c r="AN87" s="72"/>
      <c r="AO87" s="72"/>
      <c r="AP87" s="72"/>
    </row>
    <row r="88" spans="1:42" s="4" customFormat="1" ht="11.25" customHeight="1">
      <c r="A88" s="72"/>
      <c r="B88" s="72"/>
      <c r="C88" s="72" t="s">
        <v>194</v>
      </c>
      <c r="D88" s="72"/>
      <c r="E88" s="72"/>
      <c r="F88" s="72"/>
      <c r="G88" s="72"/>
      <c r="H88" s="72"/>
      <c r="I88" s="72"/>
      <c r="J88" s="72"/>
      <c r="K88" s="72"/>
      <c r="L88" s="72"/>
      <c r="M88" s="72"/>
      <c r="N88" s="72"/>
      <c r="O88" s="72"/>
      <c r="P88" s="72"/>
      <c r="Q88" s="72"/>
      <c r="R88" s="72"/>
      <c r="S88" s="72"/>
      <c r="T88" s="72"/>
      <c r="U88" s="72"/>
      <c r="V88" s="72"/>
      <c r="W88" s="72"/>
      <c r="X88" s="72"/>
      <c r="Y88" s="72"/>
      <c r="Z88" s="72"/>
      <c r="AA88" s="72"/>
      <c r="AB88" s="72"/>
      <c r="AC88" s="72"/>
      <c r="AD88" s="72"/>
      <c r="AE88" s="72"/>
      <c r="AF88" s="72"/>
      <c r="AG88" s="72"/>
      <c r="AH88" s="72"/>
      <c r="AI88" s="72"/>
      <c r="AJ88" s="72"/>
      <c r="AK88" s="72"/>
      <c r="AL88" s="72"/>
      <c r="AM88" s="72"/>
      <c r="AN88" s="72"/>
      <c r="AO88" s="72"/>
      <c r="AP88" s="72"/>
    </row>
    <row r="89" spans="1:42" s="4" customFormat="1" ht="11.25" customHeight="1">
      <c r="A89" s="72"/>
      <c r="B89" s="72"/>
      <c r="C89" s="72" t="s">
        <v>195</v>
      </c>
      <c r="D89" s="72"/>
      <c r="E89" s="72"/>
      <c r="F89" s="72"/>
      <c r="G89" s="72"/>
      <c r="H89" s="72"/>
      <c r="I89" s="72"/>
      <c r="J89" s="72"/>
      <c r="K89" s="72"/>
      <c r="L89" s="72"/>
      <c r="M89" s="72"/>
      <c r="N89" s="72"/>
      <c r="O89" s="72"/>
      <c r="P89" s="72"/>
      <c r="Q89" s="72"/>
      <c r="R89" s="72"/>
      <c r="S89" s="72"/>
      <c r="T89" s="72"/>
      <c r="U89" s="72"/>
      <c r="V89" s="72"/>
      <c r="W89" s="72"/>
      <c r="X89" s="72"/>
      <c r="Y89" s="72"/>
      <c r="Z89" s="72"/>
      <c r="AA89" s="72"/>
      <c r="AB89" s="72"/>
      <c r="AC89" s="72"/>
      <c r="AD89" s="72"/>
      <c r="AE89" s="72"/>
      <c r="AF89" s="72"/>
      <c r="AG89" s="72"/>
      <c r="AH89" s="72"/>
      <c r="AI89" s="72"/>
      <c r="AJ89" s="72"/>
      <c r="AK89" s="72"/>
      <c r="AL89" s="72"/>
      <c r="AM89" s="72"/>
      <c r="AN89" s="72"/>
      <c r="AO89" s="72"/>
      <c r="AP89" s="72"/>
    </row>
    <row r="90" spans="1:42" s="4" customFormat="1" ht="12.75" customHeight="1">
      <c r="A90" s="72"/>
      <c r="B90" s="72"/>
      <c r="C90" s="72" t="s">
        <v>196</v>
      </c>
      <c r="D90" s="72"/>
      <c r="E90" s="72"/>
      <c r="F90" s="72"/>
      <c r="G90" s="72"/>
      <c r="H90" s="72"/>
      <c r="I90" s="72"/>
      <c r="J90" s="72"/>
      <c r="K90" s="72"/>
      <c r="L90" s="72"/>
      <c r="M90" s="72"/>
      <c r="N90" s="72"/>
      <c r="O90" s="72"/>
      <c r="P90" s="72"/>
      <c r="Q90" s="72"/>
      <c r="R90" s="72"/>
      <c r="S90" s="72"/>
      <c r="T90" s="72"/>
      <c r="U90" s="72"/>
      <c r="V90" s="72"/>
      <c r="W90" s="72"/>
      <c r="X90" s="72"/>
      <c r="Y90" s="72"/>
      <c r="Z90" s="72"/>
      <c r="AA90" s="72"/>
      <c r="AB90" s="72"/>
      <c r="AC90" s="72"/>
      <c r="AD90" s="72"/>
      <c r="AE90" s="72"/>
      <c r="AF90" s="72"/>
      <c r="AG90" s="72"/>
      <c r="AH90" s="72"/>
      <c r="AI90" s="72"/>
      <c r="AJ90" s="72"/>
      <c r="AK90" s="72"/>
      <c r="AL90" s="72"/>
      <c r="AM90" s="72"/>
      <c r="AN90" s="72"/>
      <c r="AO90" s="72"/>
      <c r="AP90" s="72"/>
    </row>
    <row r="91" spans="1:42" s="4" customFormat="1" ht="21.75" customHeight="1">
      <c r="A91" s="72"/>
      <c r="B91" s="72"/>
      <c r="C91" s="307" t="s">
        <v>197</v>
      </c>
      <c r="D91" s="307"/>
      <c r="E91" s="307"/>
      <c r="F91" s="307"/>
      <c r="G91" s="307"/>
      <c r="H91" s="307"/>
      <c r="I91" s="307"/>
      <c r="J91" s="307"/>
      <c r="K91" s="307"/>
      <c r="L91" s="307"/>
      <c r="M91" s="307"/>
      <c r="N91" s="307"/>
      <c r="O91" s="307"/>
      <c r="P91" s="307"/>
      <c r="Q91" s="307"/>
      <c r="R91" s="307"/>
      <c r="S91" s="307"/>
      <c r="T91" s="307"/>
      <c r="U91" s="307"/>
      <c r="V91" s="307"/>
      <c r="W91" s="307"/>
      <c r="X91" s="307"/>
      <c r="Y91" s="307"/>
      <c r="Z91" s="307"/>
      <c r="AA91" s="307"/>
      <c r="AB91" s="307"/>
      <c r="AC91" s="307"/>
      <c r="AD91" s="307"/>
      <c r="AE91" s="307"/>
      <c r="AF91" s="307"/>
      <c r="AG91" s="307"/>
      <c r="AH91" s="307"/>
      <c r="AI91" s="307"/>
      <c r="AJ91" s="307"/>
      <c r="AK91" s="307"/>
      <c r="AL91" s="307"/>
      <c r="AM91" s="307"/>
      <c r="AN91" s="307"/>
      <c r="AO91" s="307"/>
      <c r="AP91" s="72"/>
    </row>
    <row r="92" spans="1:42" s="4" customFormat="1" ht="33" customHeight="1">
      <c r="A92" s="72"/>
      <c r="B92" s="308" t="s">
        <v>198</v>
      </c>
      <c r="C92" s="308"/>
      <c r="D92" s="308"/>
      <c r="E92" s="308"/>
      <c r="F92" s="308"/>
      <c r="G92" s="308"/>
      <c r="H92" s="308"/>
      <c r="I92" s="308"/>
      <c r="J92" s="308"/>
      <c r="K92" s="308"/>
      <c r="L92" s="308"/>
      <c r="M92" s="308"/>
      <c r="N92" s="308"/>
      <c r="O92" s="308"/>
      <c r="P92" s="308"/>
      <c r="Q92" s="308"/>
      <c r="R92" s="308"/>
      <c r="S92" s="308"/>
      <c r="T92" s="308"/>
      <c r="U92" s="308"/>
      <c r="V92" s="308"/>
      <c r="W92" s="308"/>
      <c r="X92" s="308"/>
      <c r="Y92" s="308"/>
      <c r="Z92" s="308"/>
      <c r="AA92" s="308"/>
      <c r="AB92" s="308"/>
      <c r="AC92" s="308"/>
      <c r="AD92" s="308"/>
      <c r="AE92" s="308"/>
      <c r="AF92" s="308"/>
      <c r="AG92" s="308"/>
      <c r="AH92" s="308"/>
      <c r="AI92" s="308"/>
      <c r="AJ92" s="308"/>
      <c r="AK92" s="308"/>
      <c r="AL92" s="308"/>
      <c r="AM92" s="308"/>
      <c r="AN92" s="308"/>
      <c r="AO92" s="308"/>
      <c r="AP92" s="72"/>
    </row>
    <row r="93" spans="1:42" s="72" customFormat="1" ht="15" customHeight="1">
      <c r="B93" s="72" t="s">
        <v>199</v>
      </c>
    </row>
    <row r="94" spans="1:42" s="72" customFormat="1" ht="15" customHeight="1">
      <c r="B94" s="72" t="s">
        <v>200</v>
      </c>
    </row>
    <row r="95" spans="1:42" s="72" customFormat="1" ht="15" customHeight="1">
      <c r="B95" s="72" t="s">
        <v>201</v>
      </c>
    </row>
    <row r="96" spans="1:42" s="72" customFormat="1" ht="15" customHeight="1">
      <c r="B96" s="72" t="s">
        <v>202</v>
      </c>
    </row>
    <row r="97" spans="1:42" s="72" customFormat="1" ht="15" customHeight="1"/>
    <row r="98" spans="1:42" s="72" customFormat="1" ht="15" customHeight="1"/>
    <row r="99" spans="1:42" s="72" customFormat="1" ht="15" customHeight="1">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row>
    <row r="100" spans="1:42" s="72" customFormat="1" ht="1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row>
    <row r="101" spans="1:42" s="72" customFormat="1" ht="1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row>
    <row r="102" spans="1:42" s="72" customFormat="1" ht="1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row>
    <row r="103" spans="1:42" s="72" customFormat="1" ht="1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row>
    <row r="104" spans="1:42" s="72" customFormat="1" ht="1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row>
    <row r="105" spans="1:42" s="72" customFormat="1" ht="1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row>
    <row r="106" spans="1:42" s="72" customFormat="1" ht="1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row>
    <row r="107" spans="1:42" s="72" customFormat="1" ht="1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row>
    <row r="108" spans="1:42" s="72" customFormat="1" ht="1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row>
  </sheetData>
  <mergeCells count="192">
    <mergeCell ref="A1:AP1"/>
    <mergeCell ref="B4:AO4"/>
    <mergeCell ref="B6:C8"/>
    <mergeCell ref="D6:J8"/>
    <mergeCell ref="K6:L8"/>
    <mergeCell ref="M6:Y8"/>
    <mergeCell ref="AH11:AO12"/>
    <mergeCell ref="B13:G14"/>
    <mergeCell ref="H13:M14"/>
    <mergeCell ref="N13:S14"/>
    <mergeCell ref="T13:Z14"/>
    <mergeCell ref="AA13:AG14"/>
    <mergeCell ref="AH13:AO14"/>
    <mergeCell ref="B9:C9"/>
    <mergeCell ref="B11:G12"/>
    <mergeCell ref="H11:M12"/>
    <mergeCell ref="N11:S12"/>
    <mergeCell ref="T11:Z12"/>
    <mergeCell ref="AA11:AG12"/>
    <mergeCell ref="B19:B20"/>
    <mergeCell ref="C19:C20"/>
    <mergeCell ref="D19:M20"/>
    <mergeCell ref="N19:V20"/>
    <mergeCell ref="W19:AE20"/>
    <mergeCell ref="AF19:AO20"/>
    <mergeCell ref="V16:AN16"/>
    <mergeCell ref="B17:M18"/>
    <mergeCell ref="N17:V17"/>
    <mergeCell ref="W17:AE17"/>
    <mergeCell ref="AF17:AO17"/>
    <mergeCell ref="N18:V18"/>
    <mergeCell ref="W18:AE18"/>
    <mergeCell ref="AF18:AO18"/>
    <mergeCell ref="AF23:AO24"/>
    <mergeCell ref="C25:C26"/>
    <mergeCell ref="D25:M26"/>
    <mergeCell ref="N25:V26"/>
    <mergeCell ref="W25:AE26"/>
    <mergeCell ref="AF25:AO26"/>
    <mergeCell ref="B21:B32"/>
    <mergeCell ref="C21:C22"/>
    <mergeCell ref="D21:M22"/>
    <mergeCell ref="N21:V22"/>
    <mergeCell ref="W21:AE22"/>
    <mergeCell ref="AF21:AO22"/>
    <mergeCell ref="C23:C24"/>
    <mergeCell ref="D23:M24"/>
    <mergeCell ref="N23:V24"/>
    <mergeCell ref="W23:AE24"/>
    <mergeCell ref="C27:C28"/>
    <mergeCell ref="D27:M28"/>
    <mergeCell ref="N27:V28"/>
    <mergeCell ref="W27:AE28"/>
    <mergeCell ref="AF27:AO28"/>
    <mergeCell ref="C29:C30"/>
    <mergeCell ref="D29:M30"/>
    <mergeCell ref="N29:V30"/>
    <mergeCell ref="W29:AE30"/>
    <mergeCell ref="AF29:AO30"/>
    <mergeCell ref="AJ38:AO41"/>
    <mergeCell ref="L39:O40"/>
    <mergeCell ref="P39:W39"/>
    <mergeCell ref="X39:AA40"/>
    <mergeCell ref="AB39:AE40"/>
    <mergeCell ref="AF39:AI40"/>
    <mergeCell ref="H40:K41"/>
    <mergeCell ref="L41:O41"/>
    <mergeCell ref="P41:S41"/>
    <mergeCell ref="T41:W41"/>
    <mergeCell ref="X41:AA41"/>
    <mergeCell ref="C31:C32"/>
    <mergeCell ref="D31:M32"/>
    <mergeCell ref="N31:V32"/>
    <mergeCell ref="W31:AE32"/>
    <mergeCell ref="AF31:AO32"/>
    <mergeCell ref="B33:C33"/>
    <mergeCell ref="D33:AO34"/>
    <mergeCell ref="P40:S40"/>
    <mergeCell ref="T40:W40"/>
    <mergeCell ref="B38:G41"/>
    <mergeCell ref="H38:K39"/>
    <mergeCell ref="L38:AI38"/>
    <mergeCell ref="AB41:AE41"/>
    <mergeCell ref="AF41:AI41"/>
    <mergeCell ref="B42:G42"/>
    <mergeCell ref="H42:K42"/>
    <mergeCell ref="L42:O42"/>
    <mergeCell ref="P42:S42"/>
    <mergeCell ref="T42:W42"/>
    <mergeCell ref="X42:AA42"/>
    <mergeCell ref="AB42:AE42"/>
    <mergeCell ref="AF42:AI42"/>
    <mergeCell ref="AJ42:AM42"/>
    <mergeCell ref="C43:G43"/>
    <mergeCell ref="H43:K43"/>
    <mergeCell ref="L43:O43"/>
    <mergeCell ref="P43:S43"/>
    <mergeCell ref="T43:W43"/>
    <mergeCell ref="X43:AA43"/>
    <mergeCell ref="AB43:AE43"/>
    <mergeCell ref="AF43:AI43"/>
    <mergeCell ref="AJ43:AM43"/>
    <mergeCell ref="AB44:AE45"/>
    <mergeCell ref="AF44:AI45"/>
    <mergeCell ref="AJ44:AN44"/>
    <mergeCell ref="AJ45:AN45"/>
    <mergeCell ref="C46:G47"/>
    <mergeCell ref="H46:K47"/>
    <mergeCell ref="L46:O47"/>
    <mergeCell ref="P46:S47"/>
    <mergeCell ref="T46:W47"/>
    <mergeCell ref="X46:AA47"/>
    <mergeCell ref="B44:G45"/>
    <mergeCell ref="H44:K45"/>
    <mergeCell ref="L44:O45"/>
    <mergeCell ref="P44:S45"/>
    <mergeCell ref="T44:W45"/>
    <mergeCell ref="X44:AA45"/>
    <mergeCell ref="AB46:AE47"/>
    <mergeCell ref="AF46:AI47"/>
    <mergeCell ref="AJ46:AN46"/>
    <mergeCell ref="AJ47:AN47"/>
    <mergeCell ref="B48:G48"/>
    <mergeCell ref="H48:K48"/>
    <mergeCell ref="L48:O48"/>
    <mergeCell ref="P48:S48"/>
    <mergeCell ref="T48:W48"/>
    <mergeCell ref="X48:AA48"/>
    <mergeCell ref="AB48:AE48"/>
    <mergeCell ref="AF48:AI48"/>
    <mergeCell ref="AJ48:AO48"/>
    <mergeCell ref="C49:G49"/>
    <mergeCell ref="H49:K49"/>
    <mergeCell ref="L49:O49"/>
    <mergeCell ref="P49:S49"/>
    <mergeCell ref="T49:W49"/>
    <mergeCell ref="X49:AA49"/>
    <mergeCell ref="AB49:AE49"/>
    <mergeCell ref="AF49:AI49"/>
    <mergeCell ref="AJ49:AN49"/>
    <mergeCell ref="B60:K60"/>
    <mergeCell ref="L60:AO60"/>
    <mergeCell ref="B61:K63"/>
    <mergeCell ref="L61:AO63"/>
    <mergeCell ref="R54:T55"/>
    <mergeCell ref="U55:W55"/>
    <mergeCell ref="X55:Z55"/>
    <mergeCell ref="AA55:AC55"/>
    <mergeCell ref="AD55:AF55"/>
    <mergeCell ref="B56:Q57"/>
    <mergeCell ref="R56:T57"/>
    <mergeCell ref="U56:W57"/>
    <mergeCell ref="X56:Z57"/>
    <mergeCell ref="AA56:AC57"/>
    <mergeCell ref="B52:Q55"/>
    <mergeCell ref="R52:T53"/>
    <mergeCell ref="U52:AF52"/>
    <mergeCell ref="AG52:AK55"/>
    <mergeCell ref="U53:W54"/>
    <mergeCell ref="X53:Z54"/>
    <mergeCell ref="AA53:AC54"/>
    <mergeCell ref="AD53:AF54"/>
    <mergeCell ref="AD56:AF57"/>
    <mergeCell ref="AG56:AK57"/>
    <mergeCell ref="B66:I67"/>
    <mergeCell ref="J66:T67"/>
    <mergeCell ref="U66:AB67"/>
    <mergeCell ref="AC66:AO67"/>
    <mergeCell ref="B68:I69"/>
    <mergeCell ref="J68:T69"/>
    <mergeCell ref="U68:AB69"/>
    <mergeCell ref="AC68:AD68"/>
    <mergeCell ref="AE68:AO68"/>
    <mergeCell ref="AC69:AD69"/>
    <mergeCell ref="C91:AO91"/>
    <mergeCell ref="B92:AO92"/>
    <mergeCell ref="AE71:AO71"/>
    <mergeCell ref="B73:AO73"/>
    <mergeCell ref="B74:C78"/>
    <mergeCell ref="D74:AO75"/>
    <mergeCell ref="D76:AO76"/>
    <mergeCell ref="D77:AO78"/>
    <mergeCell ref="AE69:AO69"/>
    <mergeCell ref="B70:I71"/>
    <mergeCell ref="J70:K70"/>
    <mergeCell ref="L70:T70"/>
    <mergeCell ref="U70:AB71"/>
    <mergeCell ref="AC70:AD70"/>
    <mergeCell ref="AE70:AO70"/>
    <mergeCell ref="J71:K71"/>
    <mergeCell ref="L71:T71"/>
    <mergeCell ref="AC71:AD71"/>
  </mergeCells>
  <phoneticPr fontId="8"/>
  <printOptions horizontalCentered="1"/>
  <pageMargins left="0.51181102362204722" right="0.51181102362204722" top="0.39370078740157483" bottom="0.19685039370078741" header="0.51181102362204722" footer="0.51181102362204722"/>
  <pageSetup paperSize="9" scale="85" fitToWidth="0" fitToHeight="0" orientation="portrait" r:id="rId1"/>
  <headerFooter alignWithMargins="0"/>
  <rowBreaks count="1" manualBreakCount="1">
    <brk id="64" max="41"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sheetPr>
  <dimension ref="A1:AX75"/>
  <sheetViews>
    <sheetView showGridLines="0" view="pageBreakPreview" zoomScale="85" zoomScaleNormal="90" zoomScaleSheetLayoutView="85" workbookViewId="0">
      <pane ySplit="3" topLeftCell="A4" activePane="bottomLeft" state="frozen"/>
      <selection pane="bottomLeft" activeCell="K49" sqref="K49:AE49"/>
      <selection activeCell="K49" sqref="K49:AE49"/>
    </sheetView>
  </sheetViews>
  <sheetFormatPr defaultColWidth="9" defaultRowHeight="12"/>
  <cols>
    <col min="1" max="1" width="1.140625" style="3" customWidth="1"/>
    <col min="2" max="15" width="2.5703125" style="3" customWidth="1"/>
    <col min="16" max="17" width="1.7109375" style="3" customWidth="1"/>
    <col min="18" max="29" width="2.5703125" style="3" customWidth="1"/>
    <col min="30" max="31" width="3.140625" style="3" customWidth="1"/>
    <col min="32" max="35" width="2.5703125" style="3" customWidth="1"/>
    <col min="36" max="38" width="2.42578125" style="3" customWidth="1"/>
    <col min="39" max="40" width="1.42578125" style="3" customWidth="1"/>
    <col min="41" max="41" width="1.7109375" style="3" customWidth="1"/>
    <col min="42" max="42" width="0.7109375" style="3" customWidth="1"/>
    <col min="43" max="43" width="0.42578125" style="3" customWidth="1"/>
    <col min="44" max="16384" width="9" style="3"/>
  </cols>
  <sheetData>
    <row r="1" spans="1:50" ht="18.75" hidden="1" customHeight="1">
      <c r="A1" s="508" t="s">
        <v>0</v>
      </c>
      <c r="B1" s="493"/>
      <c r="C1" s="493"/>
      <c r="D1" s="493"/>
      <c r="E1" s="493"/>
      <c r="F1" s="493"/>
      <c r="G1" s="493"/>
      <c r="H1" s="493"/>
      <c r="I1" s="493"/>
      <c r="J1" s="493"/>
      <c r="K1" s="493"/>
      <c r="L1" s="493"/>
      <c r="M1" s="493"/>
      <c r="N1" s="493"/>
      <c r="O1" s="493"/>
      <c r="P1" s="493"/>
      <c r="Q1" s="493"/>
      <c r="R1" s="493"/>
      <c r="S1" s="493"/>
      <c r="T1" s="493"/>
      <c r="U1" s="493"/>
      <c r="V1" s="493"/>
      <c r="W1" s="493"/>
      <c r="X1" s="493"/>
      <c r="Y1" s="493"/>
      <c r="Z1" s="493"/>
      <c r="AA1" s="493"/>
      <c r="AB1" s="493"/>
      <c r="AC1" s="493"/>
      <c r="AD1" s="493"/>
      <c r="AE1" s="493"/>
      <c r="AF1" s="493"/>
      <c r="AG1" s="493"/>
      <c r="AH1" s="493"/>
      <c r="AI1" s="493"/>
      <c r="AJ1" s="493"/>
      <c r="AK1" s="493"/>
      <c r="AL1" s="493"/>
      <c r="AM1" s="493"/>
      <c r="AN1" s="493"/>
      <c r="AO1" s="493"/>
      <c r="AP1" s="494"/>
      <c r="AQ1" s="65" t="s">
        <v>203</v>
      </c>
      <c r="AR1" s="10"/>
      <c r="AS1" s="10"/>
      <c r="AT1" s="10"/>
      <c r="AU1" s="10"/>
      <c r="AV1" s="10"/>
      <c r="AW1" s="10"/>
      <c r="AX1" s="11"/>
    </row>
    <row r="2" spans="1:50" s="1" customFormat="1" ht="15" customHeight="1">
      <c r="B2" s="2" t="s">
        <v>204</v>
      </c>
    </row>
    <row r="3" spans="1:50" ht="22.5" customHeight="1">
      <c r="B3" s="495" t="s">
        <v>205</v>
      </c>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c r="AN3" s="495"/>
      <c r="AO3" s="495"/>
    </row>
    <row r="4" spans="1:50" ht="17.25">
      <c r="A4" s="14"/>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50" ht="22.5" customHeight="1">
      <c r="A5" s="14"/>
      <c r="B5" s="16" t="s">
        <v>206</v>
      </c>
      <c r="C5" s="17"/>
      <c r="D5" s="17"/>
      <c r="E5" s="17"/>
      <c r="F5" s="17"/>
      <c r="G5" s="17"/>
      <c r="H5" s="17"/>
      <c r="I5" s="17"/>
      <c r="J5" s="17"/>
      <c r="K5" s="17"/>
      <c r="L5" s="17"/>
      <c r="M5" s="17"/>
      <c r="N5" s="17"/>
      <c r="O5" s="17"/>
      <c r="P5" s="17"/>
      <c r="Q5" s="17"/>
      <c r="R5" s="17"/>
      <c r="S5" s="17"/>
      <c r="T5" s="17"/>
      <c r="U5" s="17"/>
      <c r="V5" s="17"/>
      <c r="W5" s="15"/>
      <c r="X5" s="15"/>
      <c r="Y5" s="15"/>
      <c r="Z5" s="15"/>
      <c r="AA5" s="15"/>
      <c r="AB5" s="15"/>
      <c r="AC5" s="18"/>
      <c r="AD5" s="15"/>
      <c r="AE5" s="15"/>
      <c r="AF5" s="15"/>
      <c r="AG5" s="15"/>
      <c r="AH5" s="15"/>
      <c r="AI5" s="15"/>
      <c r="AJ5" s="15"/>
      <c r="AK5" s="15"/>
      <c r="AL5" s="15"/>
      <c r="AM5" s="15"/>
      <c r="AN5" s="15"/>
      <c r="AO5" s="15"/>
    </row>
    <row r="6" spans="1:50" ht="10.5" customHeight="1">
      <c r="A6" s="14"/>
      <c r="B6" s="19"/>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row>
    <row r="7" spans="1:50" ht="15.75" customHeight="1">
      <c r="A7" s="14"/>
      <c r="B7" s="19"/>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row>
    <row r="8" spans="1:50" s="9" customFormat="1" ht="16.5" customHeight="1">
      <c r="A8" s="20"/>
      <c r="B8" s="9" t="s">
        <v>207</v>
      </c>
      <c r="AP8" s="3"/>
    </row>
    <row r="9" spans="1:50" s="12" customFormat="1" ht="16.5" customHeight="1">
      <c r="A9" s="20"/>
      <c r="B9" s="509" t="s">
        <v>208</v>
      </c>
      <c r="C9" s="510"/>
      <c r="D9" s="510"/>
      <c r="E9" s="510"/>
      <c r="F9" s="510"/>
      <c r="G9" s="511"/>
      <c r="H9" s="518" t="s">
        <v>209</v>
      </c>
      <c r="I9" s="518"/>
      <c r="J9" s="518"/>
      <c r="K9" s="518"/>
      <c r="L9" s="518"/>
      <c r="M9" s="518"/>
      <c r="N9" s="518"/>
      <c r="O9" s="518"/>
      <c r="P9" s="518"/>
      <c r="Q9" s="518"/>
      <c r="R9" s="518"/>
      <c r="S9" s="518"/>
      <c r="T9" s="518"/>
      <c r="U9" s="518"/>
      <c r="V9" s="518"/>
      <c r="W9" s="518"/>
      <c r="X9" s="518"/>
      <c r="Y9" s="518"/>
      <c r="Z9" s="518"/>
      <c r="AA9" s="518"/>
      <c r="AB9" s="518"/>
      <c r="AC9" s="518"/>
      <c r="AD9" s="518"/>
      <c r="AE9" s="518"/>
      <c r="AF9" s="518"/>
      <c r="AG9" s="518"/>
      <c r="AH9" s="518"/>
      <c r="AI9" s="518"/>
      <c r="AJ9" s="518"/>
      <c r="AK9" s="518"/>
      <c r="AL9" s="518"/>
      <c r="AM9" s="518"/>
      <c r="AN9" s="518"/>
      <c r="AO9" s="518"/>
      <c r="AP9" s="3"/>
      <c r="AQ9" s="9"/>
    </row>
    <row r="10" spans="1:50" s="12" customFormat="1" ht="16.5" customHeight="1">
      <c r="A10" s="20"/>
      <c r="B10" s="512"/>
      <c r="C10" s="513"/>
      <c r="D10" s="513"/>
      <c r="E10" s="513"/>
      <c r="F10" s="513"/>
      <c r="G10" s="514"/>
      <c r="H10" s="518" t="s">
        <v>210</v>
      </c>
      <c r="I10" s="518"/>
      <c r="J10" s="518"/>
      <c r="K10" s="518"/>
      <c r="L10" s="518"/>
      <c r="M10" s="518"/>
      <c r="N10" s="518"/>
      <c r="O10" s="518"/>
      <c r="P10" s="518"/>
      <c r="Q10" s="518"/>
      <c r="R10" s="518"/>
      <c r="S10" s="518"/>
      <c r="T10" s="518"/>
      <c r="U10" s="518"/>
      <c r="V10" s="518"/>
      <c r="W10" s="518"/>
      <c r="X10" s="518"/>
      <c r="Y10" s="518"/>
      <c r="Z10" s="518"/>
      <c r="AA10" s="518"/>
      <c r="AB10" s="518"/>
      <c r="AC10" s="518"/>
      <c r="AD10" s="518"/>
      <c r="AE10" s="518"/>
      <c r="AF10" s="518"/>
      <c r="AG10" s="518"/>
      <c r="AH10" s="518"/>
      <c r="AI10" s="518"/>
      <c r="AJ10" s="518"/>
      <c r="AK10" s="518"/>
      <c r="AL10" s="518"/>
      <c r="AM10" s="518"/>
      <c r="AN10" s="518"/>
      <c r="AO10" s="518"/>
      <c r="AP10" s="3"/>
      <c r="AQ10" s="9"/>
    </row>
    <row r="11" spans="1:50" s="12" customFormat="1" ht="14.25" customHeight="1">
      <c r="A11" s="20"/>
      <c r="B11" s="512"/>
      <c r="C11" s="513"/>
      <c r="D11" s="513"/>
      <c r="E11" s="513"/>
      <c r="F11" s="513"/>
      <c r="G11" s="514"/>
      <c r="H11" s="509" t="s">
        <v>93</v>
      </c>
      <c r="I11" s="511"/>
      <c r="J11" s="519" t="s">
        <v>211</v>
      </c>
      <c r="K11" s="520"/>
      <c r="L11" s="520"/>
      <c r="M11" s="520"/>
      <c r="N11" s="520"/>
      <c r="O11" s="520"/>
      <c r="P11" s="520"/>
      <c r="Q11" s="520"/>
      <c r="R11" s="520"/>
      <c r="S11" s="520"/>
      <c r="T11" s="520"/>
      <c r="U11" s="520"/>
      <c r="V11" s="520"/>
      <c r="W11" s="520"/>
      <c r="X11" s="520"/>
      <c r="Y11" s="520"/>
      <c r="Z11" s="520"/>
      <c r="AA11" s="520"/>
      <c r="AB11" s="520"/>
      <c r="AC11" s="523" t="s">
        <v>212</v>
      </c>
      <c r="AD11" s="524"/>
      <c r="AE11" s="524"/>
      <c r="AF11" s="524"/>
      <c r="AG11" s="524"/>
      <c r="AH11" s="524"/>
      <c r="AI11" s="524"/>
      <c r="AJ11" s="524"/>
      <c r="AK11" s="524"/>
      <c r="AL11" s="524"/>
      <c r="AM11" s="524"/>
      <c r="AN11" s="524"/>
      <c r="AO11" s="525"/>
      <c r="AP11" s="3"/>
      <c r="AQ11" s="9"/>
    </row>
    <row r="12" spans="1:50" s="12" customFormat="1" ht="14.25" customHeight="1">
      <c r="A12" s="6"/>
      <c r="B12" s="512"/>
      <c r="C12" s="513"/>
      <c r="D12" s="513"/>
      <c r="E12" s="513"/>
      <c r="F12" s="513"/>
      <c r="G12" s="514"/>
      <c r="H12" s="515"/>
      <c r="I12" s="517"/>
      <c r="J12" s="521"/>
      <c r="K12" s="522"/>
      <c r="L12" s="522"/>
      <c r="M12" s="522"/>
      <c r="N12" s="522"/>
      <c r="O12" s="522"/>
      <c r="P12" s="522"/>
      <c r="Q12" s="522"/>
      <c r="R12" s="522"/>
      <c r="S12" s="522"/>
      <c r="T12" s="522"/>
      <c r="U12" s="522"/>
      <c r="V12" s="522"/>
      <c r="W12" s="522"/>
      <c r="X12" s="522"/>
      <c r="Y12" s="522"/>
      <c r="Z12" s="522"/>
      <c r="AA12" s="522"/>
      <c r="AB12" s="522"/>
      <c r="AC12" s="523"/>
      <c r="AD12" s="524"/>
      <c r="AE12" s="50"/>
      <c r="AF12" s="50" t="s">
        <v>213</v>
      </c>
      <c r="AG12" s="50"/>
      <c r="AH12" s="50" t="s">
        <v>214</v>
      </c>
      <c r="AI12" s="50"/>
      <c r="AJ12" s="50" t="s">
        <v>215</v>
      </c>
      <c r="AK12" s="50"/>
      <c r="AL12" s="50"/>
      <c r="AM12" s="50"/>
      <c r="AN12" s="50"/>
      <c r="AO12" s="51"/>
      <c r="AP12" s="3"/>
      <c r="AQ12" s="9"/>
    </row>
    <row r="13" spans="1:50" s="12" customFormat="1" ht="14.25" customHeight="1">
      <c r="A13" s="6"/>
      <c r="B13" s="515"/>
      <c r="C13" s="516"/>
      <c r="D13" s="516"/>
      <c r="E13" s="516"/>
      <c r="F13" s="516"/>
      <c r="G13" s="517"/>
      <c r="H13" s="509" t="s">
        <v>93</v>
      </c>
      <c r="I13" s="511"/>
      <c r="J13" s="519" t="s">
        <v>216</v>
      </c>
      <c r="K13" s="520"/>
      <c r="L13" s="520"/>
      <c r="M13" s="520"/>
      <c r="N13" s="520"/>
      <c r="O13" s="520"/>
      <c r="P13" s="520"/>
      <c r="Q13" s="520"/>
      <c r="R13" s="520"/>
      <c r="S13" s="520"/>
      <c r="T13" s="520"/>
      <c r="U13" s="520"/>
      <c r="V13" s="520"/>
      <c r="W13" s="520"/>
      <c r="X13" s="520"/>
      <c r="Y13" s="520"/>
      <c r="Z13" s="520"/>
      <c r="AA13" s="520"/>
      <c r="AB13" s="520"/>
      <c r="AC13" s="520"/>
      <c r="AD13" s="520"/>
      <c r="AE13" s="520"/>
      <c r="AF13" s="520"/>
      <c r="AG13" s="520"/>
      <c r="AH13" s="520"/>
      <c r="AI13" s="520"/>
      <c r="AJ13" s="520"/>
      <c r="AK13" s="520"/>
      <c r="AL13" s="520"/>
      <c r="AM13" s="520"/>
      <c r="AN13" s="520"/>
      <c r="AO13" s="526"/>
      <c r="AP13" s="3"/>
      <c r="AQ13" s="9"/>
    </row>
    <row r="14" spans="1:50" s="12" customFormat="1" ht="14.25" customHeight="1">
      <c r="A14" s="1"/>
      <c r="B14" s="62"/>
      <c r="C14" s="63"/>
      <c r="D14" s="63"/>
      <c r="E14" s="63"/>
      <c r="F14" s="63"/>
      <c r="G14" s="64"/>
      <c r="H14" s="515"/>
      <c r="I14" s="517"/>
      <c r="J14" s="521"/>
      <c r="K14" s="522"/>
      <c r="L14" s="522"/>
      <c r="M14" s="522"/>
      <c r="N14" s="522"/>
      <c r="O14" s="522"/>
      <c r="P14" s="522"/>
      <c r="Q14" s="522"/>
      <c r="R14" s="522"/>
      <c r="S14" s="522"/>
      <c r="T14" s="522"/>
      <c r="U14" s="522"/>
      <c r="V14" s="522"/>
      <c r="W14" s="522"/>
      <c r="X14" s="522"/>
      <c r="Y14" s="522"/>
      <c r="Z14" s="522"/>
      <c r="AA14" s="522"/>
      <c r="AB14" s="522"/>
      <c r="AC14" s="522"/>
      <c r="AD14" s="522"/>
      <c r="AE14" s="522"/>
      <c r="AF14" s="522"/>
      <c r="AG14" s="522"/>
      <c r="AH14" s="522"/>
      <c r="AI14" s="522"/>
      <c r="AJ14" s="522"/>
      <c r="AK14" s="522"/>
      <c r="AL14" s="522"/>
      <c r="AM14" s="522"/>
      <c r="AN14" s="522"/>
      <c r="AO14" s="527"/>
      <c r="AP14" s="3"/>
      <c r="AQ14" s="9"/>
    </row>
    <row r="15" spans="1:50" s="12" customFormat="1" ht="14.25" customHeight="1">
      <c r="A15" s="1"/>
      <c r="B15" s="62"/>
      <c r="C15" s="63"/>
      <c r="D15" s="63"/>
      <c r="E15" s="63"/>
      <c r="F15" s="63"/>
      <c r="G15" s="64"/>
      <c r="H15" s="509" t="s">
        <v>93</v>
      </c>
      <c r="I15" s="511"/>
      <c r="J15" s="519" t="s">
        <v>217</v>
      </c>
      <c r="K15" s="520"/>
      <c r="L15" s="520"/>
      <c r="M15" s="520"/>
      <c r="N15" s="520"/>
      <c r="O15" s="520"/>
      <c r="P15" s="520"/>
      <c r="Q15" s="520"/>
      <c r="R15" s="520"/>
      <c r="S15" s="520"/>
      <c r="T15" s="520"/>
      <c r="U15" s="520"/>
      <c r="V15" s="520"/>
      <c r="W15" s="520"/>
      <c r="X15" s="520"/>
      <c r="Y15" s="520"/>
      <c r="Z15" s="520"/>
      <c r="AA15" s="520"/>
      <c r="AB15" s="520"/>
      <c r="AC15" s="52" t="s">
        <v>218</v>
      </c>
      <c r="AD15" s="524"/>
      <c r="AE15" s="524"/>
      <c r="AF15" s="524"/>
      <c r="AG15" s="524"/>
      <c r="AH15" s="50" t="s">
        <v>219</v>
      </c>
      <c r="AI15" s="528" t="s">
        <v>220</v>
      </c>
      <c r="AJ15" s="528"/>
      <c r="AK15" s="528"/>
      <c r="AL15" s="528"/>
      <c r="AM15" s="528"/>
      <c r="AN15" s="528"/>
      <c r="AO15" s="529"/>
      <c r="AP15" s="3"/>
      <c r="AQ15" s="9"/>
      <c r="AR15" s="12" t="s">
        <v>221</v>
      </c>
    </row>
    <row r="16" spans="1:50" s="12" customFormat="1" ht="14.25" customHeight="1">
      <c r="A16" s="21"/>
      <c r="B16" s="22"/>
      <c r="G16" s="23"/>
      <c r="H16" s="515"/>
      <c r="I16" s="517"/>
      <c r="J16" s="521"/>
      <c r="K16" s="522"/>
      <c r="L16" s="522"/>
      <c r="M16" s="522"/>
      <c r="N16" s="522"/>
      <c r="O16" s="522"/>
      <c r="P16" s="522"/>
      <c r="Q16" s="522"/>
      <c r="R16" s="522"/>
      <c r="S16" s="522"/>
      <c r="T16" s="522"/>
      <c r="U16" s="522"/>
      <c r="V16" s="522"/>
      <c r="W16" s="522"/>
      <c r="X16" s="522"/>
      <c r="Y16" s="522"/>
      <c r="Z16" s="522"/>
      <c r="AA16" s="522"/>
      <c r="AB16" s="522"/>
      <c r="AC16" s="523"/>
      <c r="AD16" s="524"/>
      <c r="AE16" s="50"/>
      <c r="AF16" s="50" t="s">
        <v>213</v>
      </c>
      <c r="AG16" s="50"/>
      <c r="AH16" s="50" t="s">
        <v>214</v>
      </c>
      <c r="AI16" s="50"/>
      <c r="AJ16" s="50" t="s">
        <v>215</v>
      </c>
      <c r="AK16" s="50"/>
      <c r="AL16" s="50"/>
      <c r="AM16" s="50"/>
      <c r="AN16" s="50"/>
      <c r="AO16" s="51"/>
      <c r="AP16" s="3"/>
      <c r="AQ16" s="9"/>
      <c r="AR16" s="12" t="s">
        <v>222</v>
      </c>
    </row>
    <row r="17" spans="1:44" s="12" customFormat="1" ht="14.25" customHeight="1">
      <c r="A17" s="24"/>
      <c r="B17" s="512" t="s">
        <v>223</v>
      </c>
      <c r="C17" s="513"/>
      <c r="D17" s="513"/>
      <c r="E17" s="513"/>
      <c r="F17" s="513"/>
      <c r="G17" s="514"/>
      <c r="H17" s="509" t="s">
        <v>93</v>
      </c>
      <c r="I17" s="511"/>
      <c r="J17" s="519" t="s">
        <v>224</v>
      </c>
      <c r="K17" s="520"/>
      <c r="L17" s="520"/>
      <c r="M17" s="520"/>
      <c r="N17" s="520"/>
      <c r="O17" s="520"/>
      <c r="P17" s="520"/>
      <c r="Q17" s="520"/>
      <c r="R17" s="520"/>
      <c r="S17" s="520"/>
      <c r="T17" s="520"/>
      <c r="U17" s="520"/>
      <c r="V17" s="520"/>
      <c r="W17" s="520"/>
      <c r="X17" s="520"/>
      <c r="Y17" s="520"/>
      <c r="Z17" s="520"/>
      <c r="AA17" s="520"/>
      <c r="AB17" s="520"/>
      <c r="AC17" s="52" t="s">
        <v>218</v>
      </c>
      <c r="AD17" s="524"/>
      <c r="AE17" s="524"/>
      <c r="AF17" s="524"/>
      <c r="AG17" s="524"/>
      <c r="AH17" s="50" t="s">
        <v>219</v>
      </c>
      <c r="AI17" s="528" t="s">
        <v>225</v>
      </c>
      <c r="AJ17" s="528"/>
      <c r="AK17" s="528"/>
      <c r="AL17" s="528"/>
      <c r="AM17" s="528"/>
      <c r="AN17" s="528"/>
      <c r="AO17" s="529"/>
      <c r="AP17" s="3"/>
      <c r="AQ17" s="9"/>
      <c r="AR17" s="12" t="s">
        <v>226</v>
      </c>
    </row>
    <row r="18" spans="1:44" s="12" customFormat="1" ht="14.25" customHeight="1">
      <c r="A18" s="24"/>
      <c r="B18" s="512"/>
      <c r="C18" s="513"/>
      <c r="D18" s="513"/>
      <c r="E18" s="513"/>
      <c r="F18" s="513"/>
      <c r="G18" s="514"/>
      <c r="H18" s="515"/>
      <c r="I18" s="517"/>
      <c r="J18" s="521"/>
      <c r="K18" s="522"/>
      <c r="L18" s="522"/>
      <c r="M18" s="522"/>
      <c r="N18" s="522"/>
      <c r="O18" s="522"/>
      <c r="P18" s="522"/>
      <c r="Q18" s="522"/>
      <c r="R18" s="522"/>
      <c r="S18" s="522"/>
      <c r="T18" s="522"/>
      <c r="U18" s="522"/>
      <c r="V18" s="522"/>
      <c r="W18" s="522"/>
      <c r="X18" s="522"/>
      <c r="Y18" s="522"/>
      <c r="Z18" s="522"/>
      <c r="AA18" s="522"/>
      <c r="AB18" s="522"/>
      <c r="AC18" s="523"/>
      <c r="AD18" s="524"/>
      <c r="AE18" s="50"/>
      <c r="AF18" s="50" t="s">
        <v>213</v>
      </c>
      <c r="AG18" s="50"/>
      <c r="AH18" s="50" t="s">
        <v>214</v>
      </c>
      <c r="AI18" s="50"/>
      <c r="AJ18" s="50" t="s">
        <v>215</v>
      </c>
      <c r="AK18" s="50"/>
      <c r="AL18" s="50"/>
      <c r="AM18" s="50"/>
      <c r="AN18" s="50"/>
      <c r="AO18" s="51"/>
      <c r="AP18" s="3"/>
      <c r="AQ18" s="9"/>
      <c r="AR18" s="12" t="s">
        <v>227</v>
      </c>
    </row>
    <row r="19" spans="1:44" s="12" customFormat="1" ht="23.25" customHeight="1">
      <c r="A19" s="24"/>
      <c r="B19" s="512"/>
      <c r="C19" s="513"/>
      <c r="D19" s="513"/>
      <c r="E19" s="513"/>
      <c r="F19" s="513"/>
      <c r="G19" s="514"/>
      <c r="H19" s="530" t="s">
        <v>228</v>
      </c>
      <c r="I19" s="531"/>
      <c r="J19" s="531"/>
      <c r="K19" s="531"/>
      <c r="L19" s="531"/>
      <c r="M19" s="531"/>
      <c r="N19" s="531"/>
      <c r="O19" s="531"/>
      <c r="P19" s="531"/>
      <c r="Q19" s="531"/>
      <c r="R19" s="531"/>
      <c r="S19" s="531"/>
      <c r="T19" s="531"/>
      <c r="U19" s="531"/>
      <c r="V19" s="531"/>
      <c r="W19" s="531"/>
      <c r="X19" s="531"/>
      <c r="Y19" s="531"/>
      <c r="Z19" s="531"/>
      <c r="AA19" s="531"/>
      <c r="AB19" s="531"/>
      <c r="AC19" s="531"/>
      <c r="AD19" s="531"/>
      <c r="AE19" s="531"/>
      <c r="AF19" s="531"/>
      <c r="AG19" s="531"/>
      <c r="AH19" s="531"/>
      <c r="AI19" s="531"/>
      <c r="AJ19" s="531"/>
      <c r="AK19" s="531"/>
      <c r="AL19" s="531"/>
      <c r="AM19" s="531"/>
      <c r="AN19" s="531"/>
      <c r="AO19" s="532"/>
      <c r="AP19" s="3"/>
      <c r="AQ19" s="9"/>
    </row>
    <row r="20" spans="1:44" s="12" customFormat="1" ht="21" customHeight="1">
      <c r="A20" s="24"/>
      <c r="B20" s="22"/>
      <c r="G20" s="23"/>
      <c r="H20" s="509" t="s">
        <v>93</v>
      </c>
      <c r="I20" s="511"/>
      <c r="J20" s="519" t="s">
        <v>229</v>
      </c>
      <c r="K20" s="520"/>
      <c r="L20" s="520"/>
      <c r="M20" s="520"/>
      <c r="N20" s="520"/>
      <c r="O20" s="520"/>
      <c r="P20" s="520"/>
      <c r="Q20" s="520"/>
      <c r="R20" s="520"/>
      <c r="S20" s="520"/>
      <c r="T20" s="520"/>
      <c r="U20" s="520"/>
      <c r="V20" s="520"/>
      <c r="W20" s="520"/>
      <c r="X20" s="520"/>
      <c r="Y20" s="520"/>
      <c r="Z20" s="520"/>
      <c r="AA20" s="520"/>
      <c r="AB20" s="520"/>
      <c r="AC20" s="520"/>
      <c r="AD20" s="520"/>
      <c r="AE20" s="520"/>
      <c r="AF20" s="520"/>
      <c r="AG20" s="520"/>
      <c r="AH20" s="520"/>
      <c r="AI20" s="520"/>
      <c r="AJ20" s="520"/>
      <c r="AK20" s="520"/>
      <c r="AL20" s="520"/>
      <c r="AM20" s="520"/>
      <c r="AN20" s="520"/>
      <c r="AO20" s="526"/>
      <c r="AP20" s="3"/>
      <c r="AQ20" s="9"/>
    </row>
    <row r="21" spans="1:44" s="12" customFormat="1" ht="14.25" customHeight="1">
      <c r="A21" s="24"/>
      <c r="B21" s="22"/>
      <c r="G21" s="23"/>
      <c r="H21" s="62"/>
      <c r="I21" s="64"/>
      <c r="J21" s="22" t="s">
        <v>230</v>
      </c>
      <c r="AO21" s="23"/>
      <c r="AP21" s="3"/>
      <c r="AQ21" s="9"/>
    </row>
    <row r="22" spans="1:44" s="12" customFormat="1" ht="15.75" customHeight="1">
      <c r="A22" s="24"/>
      <c r="B22" s="22"/>
      <c r="G22" s="23"/>
      <c r="H22" s="22"/>
      <c r="I22" s="23"/>
      <c r="J22" s="533"/>
      <c r="K22" s="534"/>
      <c r="L22" s="534"/>
      <c r="M22" s="534"/>
      <c r="N22" s="534"/>
      <c r="O22" s="534"/>
      <c r="P22" s="534"/>
      <c r="Q22" s="534"/>
      <c r="R22" s="534"/>
      <c r="S22" s="534"/>
      <c r="T22" s="534"/>
      <c r="U22" s="534"/>
      <c r="V22" s="534"/>
      <c r="W22" s="534"/>
      <c r="X22" s="534"/>
      <c r="Y22" s="534"/>
      <c r="Z22" s="534"/>
      <c r="AA22" s="534"/>
      <c r="AB22" s="534"/>
      <c r="AC22" s="534"/>
      <c r="AD22" s="534"/>
      <c r="AE22" s="534"/>
      <c r="AF22" s="534"/>
      <c r="AG22" s="534"/>
      <c r="AH22" s="534"/>
      <c r="AI22" s="534"/>
      <c r="AJ22" s="534"/>
      <c r="AK22" s="534"/>
      <c r="AL22" s="534"/>
      <c r="AM22" s="534"/>
      <c r="AN22" s="534"/>
      <c r="AO22" s="535"/>
      <c r="AP22" s="3"/>
      <c r="AQ22" s="9"/>
    </row>
    <row r="23" spans="1:44" s="12" customFormat="1" ht="15.75" customHeight="1">
      <c r="A23" s="24"/>
      <c r="B23" s="25"/>
      <c r="C23" s="26"/>
      <c r="D23" s="26"/>
      <c r="E23" s="26"/>
      <c r="F23" s="26"/>
      <c r="G23" s="27"/>
      <c r="H23" s="25"/>
      <c r="I23" s="27"/>
      <c r="J23" s="536"/>
      <c r="K23" s="537"/>
      <c r="L23" s="537"/>
      <c r="M23" s="537"/>
      <c r="N23" s="537"/>
      <c r="O23" s="537"/>
      <c r="P23" s="537"/>
      <c r="Q23" s="537"/>
      <c r="R23" s="537"/>
      <c r="S23" s="537"/>
      <c r="T23" s="537"/>
      <c r="U23" s="537"/>
      <c r="V23" s="537"/>
      <c r="W23" s="537"/>
      <c r="X23" s="537"/>
      <c r="Y23" s="537"/>
      <c r="Z23" s="537"/>
      <c r="AA23" s="537"/>
      <c r="AB23" s="537"/>
      <c r="AC23" s="537"/>
      <c r="AD23" s="537"/>
      <c r="AE23" s="537"/>
      <c r="AF23" s="537"/>
      <c r="AG23" s="537"/>
      <c r="AH23" s="537"/>
      <c r="AI23" s="537"/>
      <c r="AJ23" s="537"/>
      <c r="AK23" s="537"/>
      <c r="AL23" s="537"/>
      <c r="AM23" s="537"/>
      <c r="AN23" s="537"/>
      <c r="AO23" s="538"/>
      <c r="AP23" s="3"/>
      <c r="AQ23" s="9"/>
    </row>
    <row r="24" spans="1:44" s="12" customFormat="1" ht="9" customHeight="1">
      <c r="A24" s="47"/>
      <c r="B24" s="49"/>
      <c r="H24" s="63"/>
      <c r="I24" s="63"/>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3"/>
      <c r="AQ24" s="9"/>
    </row>
    <row r="25" spans="1:44" s="12" customFormat="1" ht="16.5" customHeight="1">
      <c r="A25" s="20"/>
      <c r="B25" s="509" t="s">
        <v>208</v>
      </c>
      <c r="C25" s="510"/>
      <c r="D25" s="510"/>
      <c r="E25" s="510"/>
      <c r="F25" s="510"/>
      <c r="G25" s="511"/>
      <c r="H25" s="518" t="s">
        <v>209</v>
      </c>
      <c r="I25" s="518"/>
      <c r="J25" s="518"/>
      <c r="K25" s="518"/>
      <c r="L25" s="518"/>
      <c r="M25" s="518"/>
      <c r="N25" s="518"/>
      <c r="O25" s="518"/>
      <c r="P25" s="518"/>
      <c r="Q25" s="518"/>
      <c r="R25" s="518"/>
      <c r="S25" s="518"/>
      <c r="T25" s="518"/>
      <c r="U25" s="518"/>
      <c r="V25" s="518"/>
      <c r="W25" s="518"/>
      <c r="X25" s="518"/>
      <c r="Y25" s="518"/>
      <c r="Z25" s="518"/>
      <c r="AA25" s="518"/>
      <c r="AB25" s="518"/>
      <c r="AC25" s="518"/>
      <c r="AD25" s="518"/>
      <c r="AE25" s="518"/>
      <c r="AF25" s="518"/>
      <c r="AG25" s="518"/>
      <c r="AH25" s="518"/>
      <c r="AI25" s="518"/>
      <c r="AJ25" s="518"/>
      <c r="AK25" s="518"/>
      <c r="AL25" s="518"/>
      <c r="AM25" s="518"/>
      <c r="AN25" s="518"/>
      <c r="AO25" s="518"/>
      <c r="AP25" s="3"/>
      <c r="AQ25" s="9"/>
    </row>
    <row r="26" spans="1:44" s="12" customFormat="1" ht="16.5" customHeight="1">
      <c r="A26" s="20"/>
      <c r="B26" s="512"/>
      <c r="C26" s="513"/>
      <c r="D26" s="513"/>
      <c r="E26" s="513"/>
      <c r="F26" s="513"/>
      <c r="G26" s="514"/>
      <c r="H26" s="518" t="s">
        <v>210</v>
      </c>
      <c r="I26" s="518"/>
      <c r="J26" s="518"/>
      <c r="K26" s="518"/>
      <c r="L26" s="518"/>
      <c r="M26" s="518"/>
      <c r="N26" s="518"/>
      <c r="O26" s="518"/>
      <c r="P26" s="518"/>
      <c r="Q26" s="518"/>
      <c r="R26" s="518"/>
      <c r="S26" s="518"/>
      <c r="T26" s="518"/>
      <c r="U26" s="518"/>
      <c r="V26" s="518"/>
      <c r="W26" s="518"/>
      <c r="X26" s="518"/>
      <c r="Y26" s="518"/>
      <c r="Z26" s="518"/>
      <c r="AA26" s="518"/>
      <c r="AB26" s="518"/>
      <c r="AC26" s="518"/>
      <c r="AD26" s="518"/>
      <c r="AE26" s="518"/>
      <c r="AF26" s="518"/>
      <c r="AG26" s="518"/>
      <c r="AH26" s="518"/>
      <c r="AI26" s="518"/>
      <c r="AJ26" s="518"/>
      <c r="AK26" s="518"/>
      <c r="AL26" s="518"/>
      <c r="AM26" s="518"/>
      <c r="AN26" s="518"/>
      <c r="AO26" s="518"/>
      <c r="AP26" s="3"/>
      <c r="AQ26" s="9"/>
    </row>
    <row r="27" spans="1:44" s="12" customFormat="1" ht="14.25" customHeight="1">
      <c r="A27" s="20"/>
      <c r="B27" s="512"/>
      <c r="C27" s="513"/>
      <c r="D27" s="513"/>
      <c r="E27" s="513"/>
      <c r="F27" s="513"/>
      <c r="G27" s="514"/>
      <c r="H27" s="509" t="s">
        <v>93</v>
      </c>
      <c r="I27" s="511"/>
      <c r="J27" s="519" t="s">
        <v>211</v>
      </c>
      <c r="K27" s="520"/>
      <c r="L27" s="520"/>
      <c r="M27" s="520"/>
      <c r="N27" s="520"/>
      <c r="O27" s="520"/>
      <c r="P27" s="520"/>
      <c r="Q27" s="520"/>
      <c r="R27" s="520"/>
      <c r="S27" s="520"/>
      <c r="T27" s="520"/>
      <c r="U27" s="520"/>
      <c r="V27" s="520"/>
      <c r="W27" s="520"/>
      <c r="X27" s="520"/>
      <c r="Y27" s="520"/>
      <c r="Z27" s="520"/>
      <c r="AA27" s="520"/>
      <c r="AB27" s="520"/>
      <c r="AC27" s="523" t="s">
        <v>212</v>
      </c>
      <c r="AD27" s="524"/>
      <c r="AE27" s="524"/>
      <c r="AF27" s="524"/>
      <c r="AG27" s="524"/>
      <c r="AH27" s="524"/>
      <c r="AI27" s="524"/>
      <c r="AJ27" s="524"/>
      <c r="AK27" s="524"/>
      <c r="AL27" s="524"/>
      <c r="AM27" s="524"/>
      <c r="AN27" s="524"/>
      <c r="AO27" s="525"/>
      <c r="AP27" s="3"/>
      <c r="AQ27" s="9"/>
    </row>
    <row r="28" spans="1:44" s="12" customFormat="1" ht="14.25" customHeight="1">
      <c r="A28" s="6"/>
      <c r="B28" s="512"/>
      <c r="C28" s="513"/>
      <c r="D28" s="513"/>
      <c r="E28" s="513"/>
      <c r="F28" s="513"/>
      <c r="G28" s="514"/>
      <c r="H28" s="515"/>
      <c r="I28" s="517"/>
      <c r="J28" s="521"/>
      <c r="K28" s="522"/>
      <c r="L28" s="522"/>
      <c r="M28" s="522"/>
      <c r="N28" s="522"/>
      <c r="O28" s="522"/>
      <c r="P28" s="522"/>
      <c r="Q28" s="522"/>
      <c r="R28" s="522"/>
      <c r="S28" s="522"/>
      <c r="T28" s="522"/>
      <c r="U28" s="522"/>
      <c r="V28" s="522"/>
      <c r="W28" s="522"/>
      <c r="X28" s="522"/>
      <c r="Y28" s="522"/>
      <c r="Z28" s="522"/>
      <c r="AA28" s="522"/>
      <c r="AB28" s="522"/>
      <c r="AC28" s="523"/>
      <c r="AD28" s="524"/>
      <c r="AE28" s="50"/>
      <c r="AF28" s="50" t="s">
        <v>213</v>
      </c>
      <c r="AG28" s="50"/>
      <c r="AH28" s="50" t="s">
        <v>214</v>
      </c>
      <c r="AI28" s="50"/>
      <c r="AJ28" s="50" t="s">
        <v>215</v>
      </c>
      <c r="AK28" s="50"/>
      <c r="AL28" s="50"/>
      <c r="AM28" s="50"/>
      <c r="AN28" s="50"/>
      <c r="AO28" s="51"/>
      <c r="AP28" s="3"/>
      <c r="AQ28" s="9"/>
    </row>
    <row r="29" spans="1:44" s="12" customFormat="1" ht="14.25" customHeight="1">
      <c r="A29" s="6"/>
      <c r="B29" s="515"/>
      <c r="C29" s="516"/>
      <c r="D29" s="516"/>
      <c r="E29" s="516"/>
      <c r="F29" s="516"/>
      <c r="G29" s="517"/>
      <c r="H29" s="509" t="s">
        <v>93</v>
      </c>
      <c r="I29" s="511"/>
      <c r="J29" s="519" t="s">
        <v>216</v>
      </c>
      <c r="K29" s="520"/>
      <c r="L29" s="520"/>
      <c r="M29" s="520"/>
      <c r="N29" s="520"/>
      <c r="O29" s="520"/>
      <c r="P29" s="520"/>
      <c r="Q29" s="520"/>
      <c r="R29" s="520"/>
      <c r="S29" s="520"/>
      <c r="T29" s="520"/>
      <c r="U29" s="520"/>
      <c r="V29" s="520"/>
      <c r="W29" s="520"/>
      <c r="X29" s="520"/>
      <c r="Y29" s="520"/>
      <c r="Z29" s="520"/>
      <c r="AA29" s="520"/>
      <c r="AB29" s="520"/>
      <c r="AC29" s="520"/>
      <c r="AD29" s="520"/>
      <c r="AE29" s="520"/>
      <c r="AF29" s="520"/>
      <c r="AG29" s="520"/>
      <c r="AH29" s="520"/>
      <c r="AI29" s="520"/>
      <c r="AJ29" s="520"/>
      <c r="AK29" s="520"/>
      <c r="AL29" s="520"/>
      <c r="AM29" s="520"/>
      <c r="AN29" s="520"/>
      <c r="AO29" s="526"/>
      <c r="AP29" s="3"/>
      <c r="AQ29" s="9"/>
    </row>
    <row r="30" spans="1:44" s="12" customFormat="1" ht="14.25" customHeight="1">
      <c r="A30" s="1"/>
      <c r="B30" s="62"/>
      <c r="C30" s="63"/>
      <c r="D30" s="63"/>
      <c r="E30" s="63"/>
      <c r="F30" s="63"/>
      <c r="G30" s="64"/>
      <c r="H30" s="515"/>
      <c r="I30" s="517"/>
      <c r="J30" s="521"/>
      <c r="K30" s="522"/>
      <c r="L30" s="522"/>
      <c r="M30" s="522"/>
      <c r="N30" s="522"/>
      <c r="O30" s="522"/>
      <c r="P30" s="522"/>
      <c r="Q30" s="522"/>
      <c r="R30" s="522"/>
      <c r="S30" s="522"/>
      <c r="T30" s="522"/>
      <c r="U30" s="522"/>
      <c r="V30" s="522"/>
      <c r="W30" s="522"/>
      <c r="X30" s="522"/>
      <c r="Y30" s="522"/>
      <c r="Z30" s="522"/>
      <c r="AA30" s="522"/>
      <c r="AB30" s="522"/>
      <c r="AC30" s="522"/>
      <c r="AD30" s="522"/>
      <c r="AE30" s="522"/>
      <c r="AF30" s="522"/>
      <c r="AG30" s="522"/>
      <c r="AH30" s="522"/>
      <c r="AI30" s="522"/>
      <c r="AJ30" s="522"/>
      <c r="AK30" s="522"/>
      <c r="AL30" s="522"/>
      <c r="AM30" s="522"/>
      <c r="AN30" s="522"/>
      <c r="AO30" s="527"/>
      <c r="AP30" s="3"/>
      <c r="AQ30" s="9"/>
    </row>
    <row r="31" spans="1:44" s="12" customFormat="1" ht="14.25" customHeight="1">
      <c r="A31" s="1"/>
      <c r="B31" s="62"/>
      <c r="C31" s="63"/>
      <c r="D31" s="63"/>
      <c r="E31" s="63"/>
      <c r="F31" s="63"/>
      <c r="G31" s="64"/>
      <c r="H31" s="509" t="s">
        <v>93</v>
      </c>
      <c r="I31" s="511"/>
      <c r="J31" s="519" t="s">
        <v>217</v>
      </c>
      <c r="K31" s="520"/>
      <c r="L31" s="520"/>
      <c r="M31" s="520"/>
      <c r="N31" s="520"/>
      <c r="O31" s="520"/>
      <c r="P31" s="520"/>
      <c r="Q31" s="520"/>
      <c r="R31" s="520"/>
      <c r="S31" s="520"/>
      <c r="T31" s="520"/>
      <c r="U31" s="520"/>
      <c r="V31" s="520"/>
      <c r="W31" s="520"/>
      <c r="X31" s="520"/>
      <c r="Y31" s="520"/>
      <c r="Z31" s="520"/>
      <c r="AA31" s="520"/>
      <c r="AB31" s="520"/>
      <c r="AC31" s="52" t="s">
        <v>218</v>
      </c>
      <c r="AD31" s="524"/>
      <c r="AE31" s="524"/>
      <c r="AF31" s="524"/>
      <c r="AG31" s="524"/>
      <c r="AH31" s="50" t="s">
        <v>219</v>
      </c>
      <c r="AI31" s="528" t="s">
        <v>220</v>
      </c>
      <c r="AJ31" s="528"/>
      <c r="AK31" s="528"/>
      <c r="AL31" s="528"/>
      <c r="AM31" s="528"/>
      <c r="AN31" s="528"/>
      <c r="AO31" s="529"/>
      <c r="AP31" s="3"/>
      <c r="AQ31" s="9"/>
      <c r="AR31" s="12" t="s">
        <v>221</v>
      </c>
    </row>
    <row r="32" spans="1:44" s="12" customFormat="1" ht="14.25" customHeight="1">
      <c r="A32" s="21"/>
      <c r="B32" s="22"/>
      <c r="G32" s="23"/>
      <c r="H32" s="515"/>
      <c r="I32" s="517"/>
      <c r="J32" s="521"/>
      <c r="K32" s="522"/>
      <c r="L32" s="522"/>
      <c r="M32" s="522"/>
      <c r="N32" s="522"/>
      <c r="O32" s="522"/>
      <c r="P32" s="522"/>
      <c r="Q32" s="522"/>
      <c r="R32" s="522"/>
      <c r="S32" s="522"/>
      <c r="T32" s="522"/>
      <c r="U32" s="522"/>
      <c r="V32" s="522"/>
      <c r="W32" s="522"/>
      <c r="X32" s="522"/>
      <c r="Y32" s="522"/>
      <c r="Z32" s="522"/>
      <c r="AA32" s="522"/>
      <c r="AB32" s="522"/>
      <c r="AC32" s="523"/>
      <c r="AD32" s="524"/>
      <c r="AE32" s="50"/>
      <c r="AF32" s="50" t="s">
        <v>213</v>
      </c>
      <c r="AG32" s="50"/>
      <c r="AH32" s="50" t="s">
        <v>214</v>
      </c>
      <c r="AI32" s="50"/>
      <c r="AJ32" s="50" t="s">
        <v>215</v>
      </c>
      <c r="AK32" s="50"/>
      <c r="AL32" s="50"/>
      <c r="AM32" s="50"/>
      <c r="AN32" s="50"/>
      <c r="AO32" s="51"/>
      <c r="AP32" s="3"/>
      <c r="AQ32" s="9"/>
      <c r="AR32" s="12" t="s">
        <v>222</v>
      </c>
    </row>
    <row r="33" spans="1:44" s="12" customFormat="1" ht="14.25" customHeight="1">
      <c r="A33" s="24"/>
      <c r="B33" s="512" t="s">
        <v>223</v>
      </c>
      <c r="C33" s="513"/>
      <c r="D33" s="513"/>
      <c r="E33" s="513"/>
      <c r="F33" s="513"/>
      <c r="G33" s="514"/>
      <c r="H33" s="509" t="s">
        <v>93</v>
      </c>
      <c r="I33" s="511"/>
      <c r="J33" s="519" t="s">
        <v>224</v>
      </c>
      <c r="K33" s="520"/>
      <c r="L33" s="520"/>
      <c r="M33" s="520"/>
      <c r="N33" s="520"/>
      <c r="O33" s="520"/>
      <c r="P33" s="520"/>
      <c r="Q33" s="520"/>
      <c r="R33" s="520"/>
      <c r="S33" s="520"/>
      <c r="T33" s="520"/>
      <c r="U33" s="520"/>
      <c r="V33" s="520"/>
      <c r="W33" s="520"/>
      <c r="X33" s="520"/>
      <c r="Y33" s="520"/>
      <c r="Z33" s="520"/>
      <c r="AA33" s="520"/>
      <c r="AB33" s="520"/>
      <c r="AC33" s="52" t="s">
        <v>218</v>
      </c>
      <c r="AD33" s="524"/>
      <c r="AE33" s="524"/>
      <c r="AF33" s="524"/>
      <c r="AG33" s="524"/>
      <c r="AH33" s="50" t="s">
        <v>219</v>
      </c>
      <c r="AI33" s="528" t="s">
        <v>225</v>
      </c>
      <c r="AJ33" s="528"/>
      <c r="AK33" s="528"/>
      <c r="AL33" s="528"/>
      <c r="AM33" s="528"/>
      <c r="AN33" s="528"/>
      <c r="AO33" s="529"/>
      <c r="AP33" s="3"/>
      <c r="AQ33" s="9"/>
      <c r="AR33" s="12" t="s">
        <v>226</v>
      </c>
    </row>
    <row r="34" spans="1:44" s="12" customFormat="1" ht="14.25" customHeight="1">
      <c r="A34" s="24"/>
      <c r="B34" s="512"/>
      <c r="C34" s="513"/>
      <c r="D34" s="513"/>
      <c r="E34" s="513"/>
      <c r="F34" s="513"/>
      <c r="G34" s="514"/>
      <c r="H34" s="515"/>
      <c r="I34" s="517"/>
      <c r="J34" s="521"/>
      <c r="K34" s="522"/>
      <c r="L34" s="522"/>
      <c r="M34" s="522"/>
      <c r="N34" s="522"/>
      <c r="O34" s="522"/>
      <c r="P34" s="522"/>
      <c r="Q34" s="522"/>
      <c r="R34" s="522"/>
      <c r="S34" s="522"/>
      <c r="T34" s="522"/>
      <c r="U34" s="522"/>
      <c r="V34" s="522"/>
      <c r="W34" s="522"/>
      <c r="X34" s="522"/>
      <c r="Y34" s="522"/>
      <c r="Z34" s="522"/>
      <c r="AA34" s="522"/>
      <c r="AB34" s="522"/>
      <c r="AC34" s="523"/>
      <c r="AD34" s="524"/>
      <c r="AE34" s="50"/>
      <c r="AF34" s="50" t="s">
        <v>213</v>
      </c>
      <c r="AG34" s="50"/>
      <c r="AH34" s="50" t="s">
        <v>214</v>
      </c>
      <c r="AI34" s="50"/>
      <c r="AJ34" s="50" t="s">
        <v>215</v>
      </c>
      <c r="AK34" s="50"/>
      <c r="AL34" s="50"/>
      <c r="AM34" s="50"/>
      <c r="AN34" s="50"/>
      <c r="AO34" s="51"/>
      <c r="AP34" s="3"/>
      <c r="AQ34" s="9"/>
      <c r="AR34" s="12" t="s">
        <v>227</v>
      </c>
    </row>
    <row r="35" spans="1:44" s="12" customFormat="1" ht="23.25" customHeight="1">
      <c r="A35" s="24"/>
      <c r="B35" s="512"/>
      <c r="C35" s="513"/>
      <c r="D35" s="513"/>
      <c r="E35" s="513"/>
      <c r="F35" s="513"/>
      <c r="G35" s="514"/>
      <c r="H35" s="530" t="s">
        <v>228</v>
      </c>
      <c r="I35" s="531"/>
      <c r="J35" s="531"/>
      <c r="K35" s="531"/>
      <c r="L35" s="531"/>
      <c r="M35" s="531"/>
      <c r="N35" s="531"/>
      <c r="O35" s="531"/>
      <c r="P35" s="531"/>
      <c r="Q35" s="531"/>
      <c r="R35" s="531"/>
      <c r="S35" s="531"/>
      <c r="T35" s="531"/>
      <c r="U35" s="531"/>
      <c r="V35" s="531"/>
      <c r="W35" s="531"/>
      <c r="X35" s="531"/>
      <c r="Y35" s="531"/>
      <c r="Z35" s="531"/>
      <c r="AA35" s="531"/>
      <c r="AB35" s="531"/>
      <c r="AC35" s="531"/>
      <c r="AD35" s="531"/>
      <c r="AE35" s="531"/>
      <c r="AF35" s="531"/>
      <c r="AG35" s="531"/>
      <c r="AH35" s="531"/>
      <c r="AI35" s="531"/>
      <c r="AJ35" s="531"/>
      <c r="AK35" s="531"/>
      <c r="AL35" s="531"/>
      <c r="AM35" s="531"/>
      <c r="AN35" s="531"/>
      <c r="AO35" s="532"/>
      <c r="AP35" s="3"/>
      <c r="AQ35" s="9"/>
    </row>
    <row r="36" spans="1:44" s="12" customFormat="1" ht="20.25" customHeight="1">
      <c r="A36" s="24"/>
      <c r="B36" s="22"/>
      <c r="G36" s="23"/>
      <c r="H36" s="509" t="s">
        <v>93</v>
      </c>
      <c r="I36" s="511"/>
      <c r="J36" s="519" t="s">
        <v>229</v>
      </c>
      <c r="K36" s="520"/>
      <c r="L36" s="520"/>
      <c r="M36" s="520"/>
      <c r="N36" s="520"/>
      <c r="O36" s="520"/>
      <c r="P36" s="520"/>
      <c r="Q36" s="520"/>
      <c r="R36" s="520"/>
      <c r="S36" s="520"/>
      <c r="T36" s="520"/>
      <c r="U36" s="520"/>
      <c r="V36" s="520"/>
      <c r="W36" s="520"/>
      <c r="X36" s="520"/>
      <c r="Y36" s="520"/>
      <c r="Z36" s="520"/>
      <c r="AA36" s="520"/>
      <c r="AB36" s="520"/>
      <c r="AC36" s="520"/>
      <c r="AD36" s="520"/>
      <c r="AE36" s="520"/>
      <c r="AF36" s="520"/>
      <c r="AG36" s="520"/>
      <c r="AH36" s="520"/>
      <c r="AI36" s="520"/>
      <c r="AJ36" s="520"/>
      <c r="AK36" s="520"/>
      <c r="AL36" s="520"/>
      <c r="AM36" s="520"/>
      <c r="AN36" s="520"/>
      <c r="AO36" s="526"/>
      <c r="AP36" s="3"/>
      <c r="AQ36" s="9"/>
    </row>
    <row r="37" spans="1:44" s="12" customFormat="1" ht="14.25" customHeight="1">
      <c r="A37" s="24"/>
      <c r="B37" s="22"/>
      <c r="G37" s="23"/>
      <c r="H37" s="62"/>
      <c r="I37" s="64"/>
      <c r="J37" s="22" t="s">
        <v>230</v>
      </c>
      <c r="AO37" s="23"/>
      <c r="AP37" s="3"/>
      <c r="AQ37" s="9"/>
    </row>
    <row r="38" spans="1:44" s="12" customFormat="1" ht="15" customHeight="1">
      <c r="A38" s="24"/>
      <c r="B38" s="22"/>
      <c r="G38" s="23"/>
      <c r="H38" s="22"/>
      <c r="I38" s="23"/>
      <c r="J38" s="533"/>
      <c r="K38" s="534"/>
      <c r="L38" s="534"/>
      <c r="M38" s="534"/>
      <c r="N38" s="534"/>
      <c r="O38" s="534"/>
      <c r="P38" s="534"/>
      <c r="Q38" s="534"/>
      <c r="R38" s="534"/>
      <c r="S38" s="534"/>
      <c r="T38" s="534"/>
      <c r="U38" s="534"/>
      <c r="V38" s="534"/>
      <c r="W38" s="534"/>
      <c r="X38" s="534"/>
      <c r="Y38" s="534"/>
      <c r="Z38" s="534"/>
      <c r="AA38" s="534"/>
      <c r="AB38" s="534"/>
      <c r="AC38" s="534"/>
      <c r="AD38" s="534"/>
      <c r="AE38" s="534"/>
      <c r="AF38" s="534"/>
      <c r="AG38" s="534"/>
      <c r="AH38" s="534"/>
      <c r="AI38" s="534"/>
      <c r="AJ38" s="534"/>
      <c r="AK38" s="534"/>
      <c r="AL38" s="534"/>
      <c r="AM38" s="534"/>
      <c r="AN38" s="534"/>
      <c r="AO38" s="535"/>
      <c r="AP38" s="3"/>
      <c r="AQ38" s="9"/>
    </row>
    <row r="39" spans="1:44" s="12" customFormat="1" ht="15" customHeight="1">
      <c r="A39" s="24"/>
      <c r="B39" s="25"/>
      <c r="C39" s="26"/>
      <c r="D39" s="26"/>
      <c r="E39" s="26"/>
      <c r="F39" s="26"/>
      <c r="G39" s="27"/>
      <c r="H39" s="25"/>
      <c r="I39" s="27"/>
      <c r="J39" s="536"/>
      <c r="K39" s="537"/>
      <c r="L39" s="537"/>
      <c r="M39" s="537"/>
      <c r="N39" s="537"/>
      <c r="O39" s="537"/>
      <c r="P39" s="537"/>
      <c r="Q39" s="537"/>
      <c r="R39" s="537"/>
      <c r="S39" s="537"/>
      <c r="T39" s="537"/>
      <c r="U39" s="537"/>
      <c r="V39" s="537"/>
      <c r="W39" s="537"/>
      <c r="X39" s="537"/>
      <c r="Y39" s="537"/>
      <c r="Z39" s="537"/>
      <c r="AA39" s="537"/>
      <c r="AB39" s="537"/>
      <c r="AC39" s="537"/>
      <c r="AD39" s="537"/>
      <c r="AE39" s="537"/>
      <c r="AF39" s="537"/>
      <c r="AG39" s="537"/>
      <c r="AH39" s="537"/>
      <c r="AI39" s="537"/>
      <c r="AJ39" s="537"/>
      <c r="AK39" s="537"/>
      <c r="AL39" s="537"/>
      <c r="AM39" s="537"/>
      <c r="AN39" s="537"/>
      <c r="AO39" s="538"/>
      <c r="AP39" s="3"/>
      <c r="AQ39" s="9"/>
    </row>
    <row r="40" spans="1:44" s="12" customFormat="1" ht="9" customHeight="1">
      <c r="A40" s="47"/>
      <c r="B40" s="49"/>
      <c r="H40" s="63"/>
      <c r="I40" s="63"/>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3"/>
      <c r="AQ40" s="9"/>
    </row>
    <row r="41" spans="1:44" s="12" customFormat="1" ht="16.5" customHeight="1">
      <c r="A41" s="20"/>
      <c r="B41" s="509" t="s">
        <v>208</v>
      </c>
      <c r="C41" s="510"/>
      <c r="D41" s="510"/>
      <c r="E41" s="510"/>
      <c r="F41" s="510"/>
      <c r="G41" s="511"/>
      <c r="H41" s="518" t="s">
        <v>209</v>
      </c>
      <c r="I41" s="518"/>
      <c r="J41" s="518"/>
      <c r="K41" s="518"/>
      <c r="L41" s="518"/>
      <c r="M41" s="518"/>
      <c r="N41" s="518"/>
      <c r="O41" s="518"/>
      <c r="P41" s="518"/>
      <c r="Q41" s="518"/>
      <c r="R41" s="518"/>
      <c r="S41" s="518"/>
      <c r="T41" s="518"/>
      <c r="U41" s="518"/>
      <c r="V41" s="518"/>
      <c r="W41" s="518"/>
      <c r="X41" s="518"/>
      <c r="Y41" s="518"/>
      <c r="Z41" s="518"/>
      <c r="AA41" s="518"/>
      <c r="AB41" s="518"/>
      <c r="AC41" s="518"/>
      <c r="AD41" s="518"/>
      <c r="AE41" s="518"/>
      <c r="AF41" s="518"/>
      <c r="AG41" s="518"/>
      <c r="AH41" s="518"/>
      <c r="AI41" s="518"/>
      <c r="AJ41" s="518"/>
      <c r="AK41" s="518"/>
      <c r="AL41" s="518"/>
      <c r="AM41" s="518"/>
      <c r="AN41" s="518"/>
      <c r="AO41" s="518"/>
      <c r="AP41" s="3"/>
      <c r="AQ41" s="9"/>
    </row>
    <row r="42" spans="1:44" s="12" customFormat="1" ht="16.5" customHeight="1">
      <c r="A42" s="20"/>
      <c r="B42" s="512"/>
      <c r="C42" s="513"/>
      <c r="D42" s="513"/>
      <c r="E42" s="513"/>
      <c r="F42" s="513"/>
      <c r="G42" s="514"/>
      <c r="H42" s="518" t="s">
        <v>210</v>
      </c>
      <c r="I42" s="518"/>
      <c r="J42" s="518"/>
      <c r="K42" s="518"/>
      <c r="L42" s="518"/>
      <c r="M42" s="518"/>
      <c r="N42" s="518"/>
      <c r="O42" s="518"/>
      <c r="P42" s="518"/>
      <c r="Q42" s="518"/>
      <c r="R42" s="518"/>
      <c r="S42" s="518"/>
      <c r="T42" s="518"/>
      <c r="U42" s="518"/>
      <c r="V42" s="518"/>
      <c r="W42" s="518"/>
      <c r="X42" s="518"/>
      <c r="Y42" s="518"/>
      <c r="Z42" s="518"/>
      <c r="AA42" s="518"/>
      <c r="AB42" s="518"/>
      <c r="AC42" s="518"/>
      <c r="AD42" s="518"/>
      <c r="AE42" s="518"/>
      <c r="AF42" s="518"/>
      <c r="AG42" s="518"/>
      <c r="AH42" s="518"/>
      <c r="AI42" s="518"/>
      <c r="AJ42" s="518"/>
      <c r="AK42" s="518"/>
      <c r="AL42" s="518"/>
      <c r="AM42" s="518"/>
      <c r="AN42" s="518"/>
      <c r="AO42" s="518"/>
      <c r="AP42" s="3"/>
      <c r="AQ42" s="9"/>
    </row>
    <row r="43" spans="1:44" s="12" customFormat="1" ht="14.25" customHeight="1">
      <c r="A43" s="20"/>
      <c r="B43" s="512"/>
      <c r="C43" s="513"/>
      <c r="D43" s="513"/>
      <c r="E43" s="513"/>
      <c r="F43" s="513"/>
      <c r="G43" s="514"/>
      <c r="H43" s="509" t="s">
        <v>93</v>
      </c>
      <c r="I43" s="511"/>
      <c r="J43" s="519" t="s">
        <v>211</v>
      </c>
      <c r="K43" s="520"/>
      <c r="L43" s="520"/>
      <c r="M43" s="520"/>
      <c r="N43" s="520"/>
      <c r="O43" s="520"/>
      <c r="P43" s="520"/>
      <c r="Q43" s="520"/>
      <c r="R43" s="520"/>
      <c r="S43" s="520"/>
      <c r="T43" s="520"/>
      <c r="U43" s="520"/>
      <c r="V43" s="520"/>
      <c r="W43" s="520"/>
      <c r="X43" s="520"/>
      <c r="Y43" s="520"/>
      <c r="Z43" s="520"/>
      <c r="AA43" s="520"/>
      <c r="AB43" s="520"/>
      <c r="AC43" s="523" t="s">
        <v>212</v>
      </c>
      <c r="AD43" s="524"/>
      <c r="AE43" s="524"/>
      <c r="AF43" s="524"/>
      <c r="AG43" s="524"/>
      <c r="AH43" s="524"/>
      <c r="AI43" s="524"/>
      <c r="AJ43" s="524"/>
      <c r="AK43" s="524"/>
      <c r="AL43" s="524"/>
      <c r="AM43" s="524"/>
      <c r="AN43" s="524"/>
      <c r="AO43" s="525"/>
      <c r="AP43" s="3"/>
      <c r="AQ43" s="9"/>
    </row>
    <row r="44" spans="1:44" s="12" customFormat="1" ht="14.25" customHeight="1">
      <c r="A44" s="6"/>
      <c r="B44" s="512"/>
      <c r="C44" s="513"/>
      <c r="D44" s="513"/>
      <c r="E44" s="513"/>
      <c r="F44" s="513"/>
      <c r="G44" s="514"/>
      <c r="H44" s="515"/>
      <c r="I44" s="517"/>
      <c r="J44" s="521"/>
      <c r="K44" s="522"/>
      <c r="L44" s="522"/>
      <c r="M44" s="522"/>
      <c r="N44" s="522"/>
      <c r="O44" s="522"/>
      <c r="P44" s="522"/>
      <c r="Q44" s="522"/>
      <c r="R44" s="522"/>
      <c r="S44" s="522"/>
      <c r="T44" s="522"/>
      <c r="U44" s="522"/>
      <c r="V44" s="522"/>
      <c r="W44" s="522"/>
      <c r="X44" s="522"/>
      <c r="Y44" s="522"/>
      <c r="Z44" s="522"/>
      <c r="AA44" s="522"/>
      <c r="AB44" s="522"/>
      <c r="AC44" s="523"/>
      <c r="AD44" s="524"/>
      <c r="AE44" s="50"/>
      <c r="AF44" s="50" t="s">
        <v>213</v>
      </c>
      <c r="AG44" s="50"/>
      <c r="AH44" s="50" t="s">
        <v>214</v>
      </c>
      <c r="AI44" s="50"/>
      <c r="AJ44" s="50" t="s">
        <v>215</v>
      </c>
      <c r="AK44" s="50"/>
      <c r="AL44" s="50"/>
      <c r="AM44" s="50"/>
      <c r="AN44" s="50"/>
      <c r="AO44" s="51"/>
      <c r="AP44" s="3"/>
      <c r="AQ44" s="9"/>
    </row>
    <row r="45" spans="1:44" s="12" customFormat="1" ht="14.25" customHeight="1">
      <c r="A45" s="6"/>
      <c r="B45" s="515"/>
      <c r="C45" s="516"/>
      <c r="D45" s="516"/>
      <c r="E45" s="516"/>
      <c r="F45" s="516"/>
      <c r="G45" s="517"/>
      <c r="H45" s="509" t="s">
        <v>93</v>
      </c>
      <c r="I45" s="511"/>
      <c r="J45" s="519" t="s">
        <v>216</v>
      </c>
      <c r="K45" s="520"/>
      <c r="L45" s="520"/>
      <c r="M45" s="520"/>
      <c r="N45" s="520"/>
      <c r="O45" s="520"/>
      <c r="P45" s="520"/>
      <c r="Q45" s="520"/>
      <c r="R45" s="520"/>
      <c r="S45" s="520"/>
      <c r="T45" s="520"/>
      <c r="U45" s="520"/>
      <c r="V45" s="520"/>
      <c r="W45" s="520"/>
      <c r="X45" s="520"/>
      <c r="Y45" s="520"/>
      <c r="Z45" s="520"/>
      <c r="AA45" s="520"/>
      <c r="AB45" s="520"/>
      <c r="AC45" s="520"/>
      <c r="AD45" s="520"/>
      <c r="AE45" s="520"/>
      <c r="AF45" s="520"/>
      <c r="AG45" s="520"/>
      <c r="AH45" s="520"/>
      <c r="AI45" s="520"/>
      <c r="AJ45" s="520"/>
      <c r="AK45" s="520"/>
      <c r="AL45" s="520"/>
      <c r="AM45" s="520"/>
      <c r="AN45" s="520"/>
      <c r="AO45" s="526"/>
      <c r="AP45" s="3"/>
      <c r="AQ45" s="9"/>
    </row>
    <row r="46" spans="1:44" s="12" customFormat="1" ht="14.25" customHeight="1">
      <c r="A46" s="1"/>
      <c r="B46" s="62"/>
      <c r="C46" s="63"/>
      <c r="D46" s="63"/>
      <c r="E46" s="63"/>
      <c r="F46" s="63"/>
      <c r="G46" s="64"/>
      <c r="H46" s="515"/>
      <c r="I46" s="517"/>
      <c r="J46" s="521"/>
      <c r="K46" s="522"/>
      <c r="L46" s="522"/>
      <c r="M46" s="522"/>
      <c r="N46" s="522"/>
      <c r="O46" s="522"/>
      <c r="P46" s="522"/>
      <c r="Q46" s="522"/>
      <c r="R46" s="522"/>
      <c r="S46" s="522"/>
      <c r="T46" s="522"/>
      <c r="U46" s="522"/>
      <c r="V46" s="522"/>
      <c r="W46" s="522"/>
      <c r="X46" s="522"/>
      <c r="Y46" s="522"/>
      <c r="Z46" s="522"/>
      <c r="AA46" s="522"/>
      <c r="AB46" s="522"/>
      <c r="AC46" s="522"/>
      <c r="AD46" s="522"/>
      <c r="AE46" s="522"/>
      <c r="AF46" s="522"/>
      <c r="AG46" s="522"/>
      <c r="AH46" s="522"/>
      <c r="AI46" s="522"/>
      <c r="AJ46" s="522"/>
      <c r="AK46" s="522"/>
      <c r="AL46" s="522"/>
      <c r="AM46" s="522"/>
      <c r="AN46" s="522"/>
      <c r="AO46" s="527"/>
      <c r="AP46" s="3"/>
      <c r="AQ46" s="9"/>
    </row>
    <row r="47" spans="1:44" s="12" customFormat="1" ht="14.25" customHeight="1">
      <c r="A47" s="1"/>
      <c r="B47" s="62"/>
      <c r="C47" s="63"/>
      <c r="D47" s="63"/>
      <c r="E47" s="63"/>
      <c r="F47" s="63"/>
      <c r="G47" s="64"/>
      <c r="H47" s="509" t="s">
        <v>93</v>
      </c>
      <c r="I47" s="511"/>
      <c r="J47" s="519" t="s">
        <v>217</v>
      </c>
      <c r="K47" s="520"/>
      <c r="L47" s="520"/>
      <c r="M47" s="520"/>
      <c r="N47" s="520"/>
      <c r="O47" s="520"/>
      <c r="P47" s="520"/>
      <c r="Q47" s="520"/>
      <c r="R47" s="520"/>
      <c r="S47" s="520"/>
      <c r="T47" s="520"/>
      <c r="U47" s="520"/>
      <c r="V47" s="520"/>
      <c r="W47" s="520"/>
      <c r="X47" s="520"/>
      <c r="Y47" s="520"/>
      <c r="Z47" s="520"/>
      <c r="AA47" s="520"/>
      <c r="AB47" s="520"/>
      <c r="AC47" s="52" t="s">
        <v>218</v>
      </c>
      <c r="AD47" s="524"/>
      <c r="AE47" s="524"/>
      <c r="AF47" s="524"/>
      <c r="AG47" s="524"/>
      <c r="AH47" s="50" t="s">
        <v>219</v>
      </c>
      <c r="AI47" s="528" t="s">
        <v>220</v>
      </c>
      <c r="AJ47" s="528"/>
      <c r="AK47" s="528"/>
      <c r="AL47" s="528"/>
      <c r="AM47" s="528"/>
      <c r="AN47" s="528"/>
      <c r="AO47" s="529"/>
      <c r="AP47" s="3"/>
      <c r="AQ47" s="9"/>
      <c r="AR47" s="12" t="s">
        <v>221</v>
      </c>
    </row>
    <row r="48" spans="1:44" s="12" customFormat="1" ht="14.25" customHeight="1">
      <c r="A48" s="21"/>
      <c r="B48" s="22"/>
      <c r="G48" s="23"/>
      <c r="H48" s="515"/>
      <c r="I48" s="517"/>
      <c r="J48" s="521"/>
      <c r="K48" s="522"/>
      <c r="L48" s="522"/>
      <c r="M48" s="522"/>
      <c r="N48" s="522"/>
      <c r="O48" s="522"/>
      <c r="P48" s="522"/>
      <c r="Q48" s="522"/>
      <c r="R48" s="522"/>
      <c r="S48" s="522"/>
      <c r="T48" s="522"/>
      <c r="U48" s="522"/>
      <c r="V48" s="522"/>
      <c r="W48" s="522"/>
      <c r="X48" s="522"/>
      <c r="Y48" s="522"/>
      <c r="Z48" s="522"/>
      <c r="AA48" s="522"/>
      <c r="AB48" s="522"/>
      <c r="AC48" s="523"/>
      <c r="AD48" s="524"/>
      <c r="AE48" s="50"/>
      <c r="AF48" s="50" t="s">
        <v>213</v>
      </c>
      <c r="AG48" s="50"/>
      <c r="AH48" s="50" t="s">
        <v>214</v>
      </c>
      <c r="AI48" s="50"/>
      <c r="AJ48" s="50" t="s">
        <v>215</v>
      </c>
      <c r="AK48" s="50"/>
      <c r="AL48" s="50"/>
      <c r="AM48" s="50"/>
      <c r="AN48" s="50"/>
      <c r="AO48" s="51"/>
      <c r="AP48" s="3"/>
      <c r="AQ48" s="9"/>
      <c r="AR48" s="12" t="s">
        <v>222</v>
      </c>
    </row>
    <row r="49" spans="1:44" s="12" customFormat="1" ht="14.25" customHeight="1">
      <c r="A49" s="24"/>
      <c r="B49" s="512" t="s">
        <v>223</v>
      </c>
      <c r="C49" s="513"/>
      <c r="D49" s="513"/>
      <c r="E49" s="513"/>
      <c r="F49" s="513"/>
      <c r="G49" s="514"/>
      <c r="H49" s="509" t="s">
        <v>93</v>
      </c>
      <c r="I49" s="511"/>
      <c r="J49" s="519" t="s">
        <v>224</v>
      </c>
      <c r="K49" s="520"/>
      <c r="L49" s="520"/>
      <c r="M49" s="520"/>
      <c r="N49" s="520"/>
      <c r="O49" s="520"/>
      <c r="P49" s="520"/>
      <c r="Q49" s="520"/>
      <c r="R49" s="520"/>
      <c r="S49" s="520"/>
      <c r="T49" s="520"/>
      <c r="U49" s="520"/>
      <c r="V49" s="520"/>
      <c r="W49" s="520"/>
      <c r="X49" s="520"/>
      <c r="Y49" s="520"/>
      <c r="Z49" s="520"/>
      <c r="AA49" s="520"/>
      <c r="AB49" s="520"/>
      <c r="AC49" s="52" t="s">
        <v>218</v>
      </c>
      <c r="AD49" s="524"/>
      <c r="AE49" s="524"/>
      <c r="AF49" s="524"/>
      <c r="AG49" s="524"/>
      <c r="AH49" s="50" t="s">
        <v>219</v>
      </c>
      <c r="AI49" s="528" t="s">
        <v>225</v>
      </c>
      <c r="AJ49" s="528"/>
      <c r="AK49" s="528"/>
      <c r="AL49" s="528"/>
      <c r="AM49" s="528"/>
      <c r="AN49" s="528"/>
      <c r="AO49" s="529"/>
      <c r="AP49" s="3"/>
      <c r="AQ49" s="9"/>
      <c r="AR49" s="12" t="s">
        <v>226</v>
      </c>
    </row>
    <row r="50" spans="1:44" s="12" customFormat="1" ht="14.25" customHeight="1">
      <c r="A50" s="24"/>
      <c r="B50" s="512"/>
      <c r="C50" s="513"/>
      <c r="D50" s="513"/>
      <c r="E50" s="513"/>
      <c r="F50" s="513"/>
      <c r="G50" s="514"/>
      <c r="H50" s="515"/>
      <c r="I50" s="517"/>
      <c r="J50" s="521"/>
      <c r="K50" s="522"/>
      <c r="L50" s="522"/>
      <c r="M50" s="522"/>
      <c r="N50" s="522"/>
      <c r="O50" s="522"/>
      <c r="P50" s="522"/>
      <c r="Q50" s="522"/>
      <c r="R50" s="522"/>
      <c r="S50" s="522"/>
      <c r="T50" s="522"/>
      <c r="U50" s="522"/>
      <c r="V50" s="522"/>
      <c r="W50" s="522"/>
      <c r="X50" s="522"/>
      <c r="Y50" s="522"/>
      <c r="Z50" s="522"/>
      <c r="AA50" s="522"/>
      <c r="AB50" s="522"/>
      <c r="AC50" s="523"/>
      <c r="AD50" s="524"/>
      <c r="AE50" s="50"/>
      <c r="AF50" s="50" t="s">
        <v>213</v>
      </c>
      <c r="AG50" s="50"/>
      <c r="AH50" s="50" t="s">
        <v>214</v>
      </c>
      <c r="AI50" s="50"/>
      <c r="AJ50" s="50" t="s">
        <v>215</v>
      </c>
      <c r="AK50" s="50"/>
      <c r="AL50" s="50"/>
      <c r="AM50" s="50"/>
      <c r="AN50" s="50"/>
      <c r="AO50" s="51"/>
      <c r="AP50" s="3"/>
      <c r="AQ50" s="9"/>
      <c r="AR50" s="12" t="s">
        <v>227</v>
      </c>
    </row>
    <row r="51" spans="1:44" s="12" customFormat="1" ht="23.25" customHeight="1">
      <c r="A51" s="24"/>
      <c r="B51" s="512"/>
      <c r="C51" s="513"/>
      <c r="D51" s="513"/>
      <c r="E51" s="513"/>
      <c r="F51" s="513"/>
      <c r="G51" s="514"/>
      <c r="H51" s="530" t="s">
        <v>228</v>
      </c>
      <c r="I51" s="531"/>
      <c r="J51" s="531"/>
      <c r="K51" s="531"/>
      <c r="L51" s="531"/>
      <c r="M51" s="531"/>
      <c r="N51" s="531"/>
      <c r="O51" s="531"/>
      <c r="P51" s="531"/>
      <c r="Q51" s="531"/>
      <c r="R51" s="531"/>
      <c r="S51" s="531"/>
      <c r="T51" s="531"/>
      <c r="U51" s="531"/>
      <c r="V51" s="531"/>
      <c r="W51" s="531"/>
      <c r="X51" s="531"/>
      <c r="Y51" s="531"/>
      <c r="Z51" s="531"/>
      <c r="AA51" s="531"/>
      <c r="AB51" s="531"/>
      <c r="AC51" s="531"/>
      <c r="AD51" s="531"/>
      <c r="AE51" s="531"/>
      <c r="AF51" s="531"/>
      <c r="AG51" s="531"/>
      <c r="AH51" s="531"/>
      <c r="AI51" s="531"/>
      <c r="AJ51" s="531"/>
      <c r="AK51" s="531"/>
      <c r="AL51" s="531"/>
      <c r="AM51" s="531"/>
      <c r="AN51" s="531"/>
      <c r="AO51" s="532"/>
      <c r="AP51" s="3"/>
      <c r="AQ51" s="9"/>
    </row>
    <row r="52" spans="1:44" s="12" customFormat="1" ht="20.25" customHeight="1">
      <c r="A52" s="24"/>
      <c r="B52" s="22"/>
      <c r="G52" s="23"/>
      <c r="H52" s="509" t="s">
        <v>93</v>
      </c>
      <c r="I52" s="511"/>
      <c r="J52" s="519" t="s">
        <v>229</v>
      </c>
      <c r="K52" s="520"/>
      <c r="L52" s="520"/>
      <c r="M52" s="520"/>
      <c r="N52" s="520"/>
      <c r="O52" s="520"/>
      <c r="P52" s="520"/>
      <c r="Q52" s="520"/>
      <c r="R52" s="520"/>
      <c r="S52" s="520"/>
      <c r="T52" s="520"/>
      <c r="U52" s="520"/>
      <c r="V52" s="520"/>
      <c r="W52" s="520"/>
      <c r="X52" s="520"/>
      <c r="Y52" s="520"/>
      <c r="Z52" s="520"/>
      <c r="AA52" s="520"/>
      <c r="AB52" s="520"/>
      <c r="AC52" s="520"/>
      <c r="AD52" s="520"/>
      <c r="AE52" s="520"/>
      <c r="AF52" s="520"/>
      <c r="AG52" s="520"/>
      <c r="AH52" s="520"/>
      <c r="AI52" s="520"/>
      <c r="AJ52" s="520"/>
      <c r="AK52" s="520"/>
      <c r="AL52" s="520"/>
      <c r="AM52" s="520"/>
      <c r="AN52" s="520"/>
      <c r="AO52" s="526"/>
      <c r="AP52" s="3"/>
      <c r="AQ52" s="9"/>
    </row>
    <row r="53" spans="1:44" s="12" customFormat="1" ht="14.25" customHeight="1">
      <c r="A53" s="24"/>
      <c r="B53" s="22"/>
      <c r="G53" s="23"/>
      <c r="H53" s="62"/>
      <c r="I53" s="64"/>
      <c r="J53" s="22" t="s">
        <v>230</v>
      </c>
      <c r="AO53" s="23"/>
      <c r="AP53" s="3"/>
      <c r="AQ53" s="9"/>
    </row>
    <row r="54" spans="1:44" s="12" customFormat="1" ht="15" customHeight="1">
      <c r="A54" s="24"/>
      <c r="B54" s="22"/>
      <c r="G54" s="23"/>
      <c r="H54" s="22"/>
      <c r="I54" s="23"/>
      <c r="J54" s="533"/>
      <c r="K54" s="534"/>
      <c r="L54" s="534"/>
      <c r="M54" s="534"/>
      <c r="N54" s="534"/>
      <c r="O54" s="534"/>
      <c r="P54" s="534"/>
      <c r="Q54" s="534"/>
      <c r="R54" s="534"/>
      <c r="S54" s="534"/>
      <c r="T54" s="534"/>
      <c r="U54" s="534"/>
      <c r="V54" s="534"/>
      <c r="W54" s="534"/>
      <c r="X54" s="534"/>
      <c r="Y54" s="534"/>
      <c r="Z54" s="534"/>
      <c r="AA54" s="534"/>
      <c r="AB54" s="534"/>
      <c r="AC54" s="534"/>
      <c r="AD54" s="534"/>
      <c r="AE54" s="534"/>
      <c r="AF54" s="534"/>
      <c r="AG54" s="534"/>
      <c r="AH54" s="534"/>
      <c r="AI54" s="534"/>
      <c r="AJ54" s="534"/>
      <c r="AK54" s="534"/>
      <c r="AL54" s="534"/>
      <c r="AM54" s="534"/>
      <c r="AN54" s="534"/>
      <c r="AO54" s="535"/>
      <c r="AP54" s="3"/>
      <c r="AQ54" s="9"/>
    </row>
    <row r="55" spans="1:44" s="12" customFormat="1" ht="15" customHeight="1">
      <c r="A55" s="24"/>
      <c r="B55" s="25"/>
      <c r="C55" s="26"/>
      <c r="D55" s="26"/>
      <c r="E55" s="26"/>
      <c r="F55" s="26"/>
      <c r="G55" s="27"/>
      <c r="H55" s="25"/>
      <c r="I55" s="27"/>
      <c r="J55" s="536"/>
      <c r="K55" s="537"/>
      <c r="L55" s="537"/>
      <c r="M55" s="537"/>
      <c r="N55" s="537"/>
      <c r="O55" s="537"/>
      <c r="P55" s="537"/>
      <c r="Q55" s="537"/>
      <c r="R55" s="537"/>
      <c r="S55" s="537"/>
      <c r="T55" s="537"/>
      <c r="U55" s="537"/>
      <c r="V55" s="537"/>
      <c r="W55" s="537"/>
      <c r="X55" s="537"/>
      <c r="Y55" s="537"/>
      <c r="Z55" s="537"/>
      <c r="AA55" s="537"/>
      <c r="AB55" s="537"/>
      <c r="AC55" s="537"/>
      <c r="AD55" s="537"/>
      <c r="AE55" s="537"/>
      <c r="AF55" s="537"/>
      <c r="AG55" s="537"/>
      <c r="AH55" s="537"/>
      <c r="AI55" s="537"/>
      <c r="AJ55" s="537"/>
      <c r="AK55" s="537"/>
      <c r="AL55" s="537"/>
      <c r="AM55" s="537"/>
      <c r="AN55" s="537"/>
      <c r="AO55" s="538"/>
      <c r="AP55" s="3"/>
      <c r="AQ55" s="9"/>
    </row>
    <row r="56" spans="1:44" s="12" customFormat="1" ht="9" customHeight="1">
      <c r="A56" s="47"/>
      <c r="B56" s="48"/>
      <c r="H56" s="63"/>
      <c r="I56" s="63"/>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3"/>
      <c r="AQ56" s="9"/>
    </row>
    <row r="57" spans="1:44" s="12" customFormat="1" ht="12" customHeight="1">
      <c r="A57" s="3"/>
      <c r="B57" s="12" t="s">
        <v>231</v>
      </c>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P57" s="3"/>
      <c r="AQ57" s="9"/>
    </row>
    <row r="58" spans="1:44" s="12" customFormat="1" ht="12" customHeight="1">
      <c r="A58" s="3"/>
      <c r="B58" s="540" t="s">
        <v>232</v>
      </c>
      <c r="C58" s="539"/>
      <c r="D58" s="539"/>
      <c r="E58" s="539"/>
      <c r="F58" s="539"/>
      <c r="G58" s="539"/>
      <c r="H58" s="539"/>
      <c r="I58" s="539"/>
      <c r="J58" s="539"/>
      <c r="K58" s="539"/>
      <c r="L58" s="539"/>
      <c r="M58" s="539"/>
      <c r="N58" s="539"/>
      <c r="O58" s="539"/>
      <c r="P58" s="539"/>
      <c r="Q58" s="539"/>
      <c r="R58" s="539"/>
      <c r="S58" s="539"/>
      <c r="T58" s="539"/>
      <c r="U58" s="539"/>
      <c r="V58" s="539"/>
      <c r="W58" s="539"/>
      <c r="X58" s="539"/>
      <c r="Y58" s="539"/>
      <c r="Z58" s="539"/>
      <c r="AA58" s="539"/>
      <c r="AB58" s="539"/>
      <c r="AC58" s="539"/>
      <c r="AD58" s="539"/>
      <c r="AE58" s="539"/>
      <c r="AF58" s="539"/>
      <c r="AG58" s="539"/>
      <c r="AH58" s="539"/>
      <c r="AI58" s="539"/>
      <c r="AJ58" s="539"/>
      <c r="AK58" s="539"/>
      <c r="AL58" s="539"/>
      <c r="AM58" s="539"/>
      <c r="AN58" s="539"/>
      <c r="AO58" s="539"/>
      <c r="AP58" s="3"/>
      <c r="AQ58" s="9"/>
    </row>
    <row r="59" spans="1:44" s="9" customFormat="1" ht="19.5" customHeight="1">
      <c r="A59" s="3"/>
      <c r="B59" s="539"/>
      <c r="C59" s="539"/>
      <c r="D59" s="539"/>
      <c r="E59" s="539"/>
      <c r="F59" s="539"/>
      <c r="G59" s="539"/>
      <c r="H59" s="539"/>
      <c r="I59" s="539"/>
      <c r="J59" s="539"/>
      <c r="K59" s="539"/>
      <c r="L59" s="539"/>
      <c r="M59" s="539"/>
      <c r="N59" s="539"/>
      <c r="O59" s="539"/>
      <c r="P59" s="539"/>
      <c r="Q59" s="539"/>
      <c r="R59" s="539"/>
      <c r="S59" s="539"/>
      <c r="T59" s="539"/>
      <c r="U59" s="539"/>
      <c r="V59" s="539"/>
      <c r="W59" s="539"/>
      <c r="X59" s="539"/>
      <c r="Y59" s="539"/>
      <c r="Z59" s="539"/>
      <c r="AA59" s="539"/>
      <c r="AB59" s="539"/>
      <c r="AC59" s="539"/>
      <c r="AD59" s="539"/>
      <c r="AE59" s="539"/>
      <c r="AF59" s="539"/>
      <c r="AG59" s="539"/>
      <c r="AH59" s="539"/>
      <c r="AI59" s="539"/>
      <c r="AJ59" s="539"/>
      <c r="AK59" s="539"/>
      <c r="AL59" s="539"/>
      <c r="AM59" s="539"/>
      <c r="AN59" s="539"/>
      <c r="AO59" s="539"/>
      <c r="AP59" s="3"/>
    </row>
    <row r="60" spans="1:44" s="12" customFormat="1" ht="35.25" customHeight="1">
      <c r="A60" s="3"/>
      <c r="C60" s="541" t="s">
        <v>233</v>
      </c>
      <c r="D60" s="541"/>
      <c r="E60" s="541"/>
      <c r="F60" s="541"/>
      <c r="G60" s="541"/>
      <c r="H60" s="541"/>
      <c r="I60" s="541"/>
      <c r="J60" s="541"/>
      <c r="K60" s="541"/>
      <c r="L60" s="541"/>
      <c r="M60" s="541"/>
      <c r="N60" s="541"/>
      <c r="O60" s="541"/>
      <c r="P60" s="541"/>
      <c r="Q60" s="541"/>
      <c r="R60" s="541"/>
      <c r="S60" s="541"/>
      <c r="T60" s="541"/>
      <c r="U60" s="541"/>
      <c r="V60" s="541"/>
      <c r="W60" s="541"/>
      <c r="X60" s="541"/>
      <c r="Y60" s="541"/>
      <c r="Z60" s="541"/>
      <c r="AA60" s="541"/>
      <c r="AB60" s="541"/>
      <c r="AC60" s="541"/>
      <c r="AD60" s="541"/>
      <c r="AE60" s="541"/>
      <c r="AF60" s="541"/>
      <c r="AG60" s="541"/>
      <c r="AH60" s="541"/>
      <c r="AI60" s="541"/>
      <c r="AJ60" s="541"/>
      <c r="AK60" s="541"/>
      <c r="AL60" s="541"/>
      <c r="AM60" s="541"/>
      <c r="AN60" s="541"/>
      <c r="AO60" s="541"/>
      <c r="AP60" s="541"/>
      <c r="AQ60" s="9"/>
    </row>
    <row r="61" spans="1:44" s="9" customFormat="1" ht="29.25" customHeight="1">
      <c r="A61" s="3"/>
      <c r="B61" s="539" t="s">
        <v>234</v>
      </c>
      <c r="C61" s="539"/>
      <c r="D61" s="539"/>
      <c r="E61" s="539"/>
      <c r="F61" s="539"/>
      <c r="G61" s="539"/>
      <c r="H61" s="539"/>
      <c r="I61" s="539"/>
      <c r="J61" s="539"/>
      <c r="K61" s="539"/>
      <c r="L61" s="539"/>
      <c r="M61" s="539"/>
      <c r="N61" s="539"/>
      <c r="O61" s="539"/>
      <c r="P61" s="539"/>
      <c r="Q61" s="539"/>
      <c r="R61" s="539"/>
      <c r="S61" s="539"/>
      <c r="T61" s="539"/>
      <c r="U61" s="539"/>
      <c r="V61" s="539"/>
      <c r="W61" s="539"/>
      <c r="X61" s="539"/>
      <c r="Y61" s="539"/>
      <c r="Z61" s="539"/>
      <c r="AA61" s="539"/>
      <c r="AB61" s="539"/>
      <c r="AC61" s="539"/>
      <c r="AD61" s="539"/>
      <c r="AE61" s="539"/>
      <c r="AF61" s="539"/>
      <c r="AG61" s="539"/>
      <c r="AH61" s="539"/>
      <c r="AI61" s="1"/>
      <c r="AJ61" s="1"/>
      <c r="AK61" s="1"/>
      <c r="AL61" s="1"/>
      <c r="AM61" s="1"/>
      <c r="AN61" s="1"/>
      <c r="AO61" s="1"/>
      <c r="AP61" s="3"/>
    </row>
    <row r="62" spans="1:44" s="9" customFormat="1" ht="10.5" customHeight="1">
      <c r="A62" s="3"/>
      <c r="B62" s="67"/>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1"/>
      <c r="AJ62" s="1"/>
      <c r="AK62" s="1"/>
      <c r="AL62" s="1"/>
      <c r="AM62" s="1"/>
      <c r="AN62" s="1"/>
      <c r="AO62" s="1"/>
      <c r="AP62" s="3"/>
    </row>
    <row r="63" spans="1:44" s="9" customFormat="1" ht="15" customHeight="1">
      <c r="A63" s="3"/>
      <c r="B63" s="542" t="s">
        <v>208</v>
      </c>
      <c r="C63" s="543"/>
      <c r="D63" s="543"/>
      <c r="E63" s="543"/>
      <c r="F63" s="543"/>
      <c r="G63" s="544"/>
      <c r="H63" s="509" t="s">
        <v>235</v>
      </c>
      <c r="I63" s="510"/>
      <c r="J63" s="510"/>
      <c r="K63" s="510"/>
      <c r="L63" s="510"/>
      <c r="M63" s="510"/>
      <c r="N63" s="510"/>
      <c r="O63" s="511"/>
      <c r="P63" s="29"/>
      <c r="AP63" s="3"/>
    </row>
    <row r="64" spans="1:44" s="9" customFormat="1" ht="15" customHeight="1">
      <c r="A64" s="3"/>
      <c r="B64" s="542"/>
      <c r="C64" s="543"/>
      <c r="D64" s="543"/>
      <c r="E64" s="543"/>
      <c r="F64" s="543"/>
      <c r="G64" s="544"/>
      <c r="H64" s="515"/>
      <c r="I64" s="516"/>
      <c r="J64" s="516"/>
      <c r="K64" s="516"/>
      <c r="L64" s="516"/>
      <c r="M64" s="516"/>
      <c r="N64" s="516"/>
      <c r="O64" s="517"/>
      <c r="P64" s="29"/>
      <c r="AP64" s="3"/>
    </row>
    <row r="65" spans="1:42" s="9" customFormat="1" ht="15" customHeight="1">
      <c r="A65" s="3"/>
      <c r="B65" s="545"/>
      <c r="C65" s="546"/>
      <c r="D65" s="546"/>
      <c r="E65" s="546"/>
      <c r="F65" s="546"/>
      <c r="G65" s="547"/>
      <c r="H65" s="548" t="s">
        <v>93</v>
      </c>
      <c r="I65" s="548"/>
      <c r="J65" s="548"/>
      <c r="K65" s="548"/>
      <c r="L65" s="548"/>
      <c r="M65" s="548"/>
      <c r="N65" s="548"/>
      <c r="O65" s="548"/>
      <c r="P65" s="29"/>
      <c r="AP65" s="3"/>
    </row>
    <row r="66" spans="1:42" s="9" customFormat="1" ht="15" customHeight="1">
      <c r="A66" s="3"/>
      <c r="B66" s="545"/>
      <c r="C66" s="546"/>
      <c r="D66" s="546"/>
      <c r="E66" s="546"/>
      <c r="F66" s="546"/>
      <c r="G66" s="547"/>
      <c r="H66" s="548"/>
      <c r="I66" s="548"/>
      <c r="J66" s="548"/>
      <c r="K66" s="548"/>
      <c r="L66" s="548"/>
      <c r="M66" s="548"/>
      <c r="N66" s="548"/>
      <c r="O66" s="548"/>
      <c r="P66" s="29"/>
      <c r="AP66" s="3"/>
    </row>
    <row r="67" spans="1:42" s="9" customFormat="1" ht="15" customHeight="1">
      <c r="A67" s="3"/>
      <c r="B67" s="545"/>
      <c r="C67" s="546"/>
      <c r="D67" s="546"/>
      <c r="E67" s="546"/>
      <c r="F67" s="546"/>
      <c r="G67" s="547"/>
      <c r="H67" s="548"/>
      <c r="I67" s="548"/>
      <c r="J67" s="548"/>
      <c r="K67" s="548"/>
      <c r="L67" s="548"/>
      <c r="M67" s="548"/>
      <c r="N67" s="548"/>
      <c r="O67" s="548"/>
      <c r="P67" s="47"/>
      <c r="AP67" s="3"/>
    </row>
    <row r="68" spans="1:42" s="9" customFormat="1" ht="15" customHeight="1">
      <c r="A68" s="3"/>
      <c r="B68" s="30" t="s">
        <v>236</v>
      </c>
      <c r="C68" s="30"/>
      <c r="D68" s="30"/>
      <c r="E68" s="30"/>
      <c r="F68" s="30"/>
      <c r="G68" s="30"/>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3"/>
    </row>
    <row r="69" spans="1:42" s="34" customFormat="1" ht="23.25" customHeight="1">
      <c r="A69" s="31"/>
      <c r="B69" s="32" t="s">
        <v>237</v>
      </c>
      <c r="C69" s="32"/>
      <c r="D69" s="32"/>
      <c r="E69" s="32"/>
      <c r="F69" s="32"/>
      <c r="G69" s="32"/>
      <c r="H69" s="33"/>
      <c r="I69" s="33"/>
      <c r="J69" s="33"/>
      <c r="K69" s="33"/>
      <c r="L69" s="33"/>
      <c r="M69" s="33"/>
      <c r="N69" s="33"/>
      <c r="O69" s="33"/>
      <c r="P69" s="33"/>
      <c r="Q69" s="33"/>
      <c r="R69" s="33"/>
      <c r="S69" s="33"/>
      <c r="T69" s="33"/>
      <c r="U69" s="33"/>
      <c r="V69" s="33"/>
      <c r="W69" s="33"/>
      <c r="X69" s="33"/>
      <c r="Y69" s="31"/>
      <c r="Z69" s="31"/>
      <c r="AA69" s="31"/>
      <c r="AB69" s="31"/>
      <c r="AC69" s="31"/>
      <c r="AD69" s="31"/>
      <c r="AE69" s="31"/>
      <c r="AF69" s="31"/>
      <c r="AG69" s="31"/>
      <c r="AH69" s="31"/>
      <c r="AI69" s="31"/>
      <c r="AJ69" s="31"/>
      <c r="AK69" s="31"/>
      <c r="AL69" s="31"/>
      <c r="AM69" s="31"/>
      <c r="AN69" s="31"/>
      <c r="AO69" s="31"/>
      <c r="AP69" s="31"/>
    </row>
    <row r="70" spans="1:42">
      <c r="B70" s="549" t="s">
        <v>238</v>
      </c>
      <c r="C70" s="550"/>
      <c r="D70" s="550"/>
      <c r="E70" s="550"/>
      <c r="F70" s="550"/>
      <c r="G70" s="551"/>
      <c r="H70" s="555" t="s">
        <v>239</v>
      </c>
      <c r="I70" s="550"/>
      <c r="J70" s="550"/>
      <c r="K70" s="550"/>
      <c r="L70" s="550"/>
      <c r="M70" s="550"/>
      <c r="N70" s="550"/>
      <c r="O70" s="550"/>
      <c r="P70" s="550"/>
      <c r="Q70" s="550"/>
      <c r="R70" s="550"/>
      <c r="S70" s="550"/>
      <c r="T70" s="550"/>
      <c r="U70" s="550"/>
      <c r="V70" s="550"/>
      <c r="W70" s="550"/>
      <c r="X70" s="550"/>
      <c r="Y70" s="550"/>
      <c r="Z70" s="550"/>
      <c r="AA70" s="550"/>
      <c r="AB70" s="550"/>
      <c r="AC70" s="550"/>
      <c r="AD70" s="550"/>
      <c r="AE70" s="550"/>
      <c r="AF70" s="550"/>
      <c r="AG70" s="551"/>
    </row>
    <row r="71" spans="1:42">
      <c r="B71" s="552"/>
      <c r="C71" s="553"/>
      <c r="D71" s="553"/>
      <c r="E71" s="553"/>
      <c r="F71" s="553"/>
      <c r="G71" s="554"/>
      <c r="H71" s="552"/>
      <c r="I71" s="553"/>
      <c r="J71" s="553"/>
      <c r="K71" s="553"/>
      <c r="L71" s="553"/>
      <c r="M71" s="553"/>
      <c r="N71" s="553"/>
      <c r="O71" s="553"/>
      <c r="P71" s="553"/>
      <c r="Q71" s="553"/>
      <c r="R71" s="553"/>
      <c r="S71" s="553"/>
      <c r="T71" s="553"/>
      <c r="U71" s="553"/>
      <c r="V71" s="553"/>
      <c r="W71" s="553"/>
      <c r="X71" s="553"/>
      <c r="Y71" s="553"/>
      <c r="Z71" s="553"/>
      <c r="AA71" s="553"/>
      <c r="AB71" s="553"/>
      <c r="AC71" s="553"/>
      <c r="AD71" s="553"/>
      <c r="AE71" s="553"/>
      <c r="AF71" s="553"/>
      <c r="AG71" s="554"/>
    </row>
    <row r="72" spans="1:42">
      <c r="B72" s="29"/>
      <c r="C72" s="1"/>
      <c r="D72" s="1"/>
      <c r="E72" s="1"/>
      <c r="F72" s="1"/>
      <c r="G72" s="21"/>
      <c r="H72" s="55"/>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7"/>
    </row>
    <row r="73" spans="1:42">
      <c r="B73" s="29"/>
      <c r="C73" s="1"/>
      <c r="D73" s="1"/>
      <c r="E73" s="1"/>
      <c r="F73" s="1"/>
      <c r="G73" s="21"/>
      <c r="H73" s="29"/>
      <c r="I73" s="1"/>
      <c r="J73" s="1"/>
      <c r="K73" s="1"/>
      <c r="L73" s="1"/>
      <c r="M73" s="1"/>
      <c r="N73" s="1"/>
      <c r="O73" s="1"/>
      <c r="P73" s="1"/>
      <c r="Q73" s="1"/>
      <c r="R73" s="1"/>
      <c r="S73" s="1"/>
      <c r="T73" s="1"/>
      <c r="U73" s="1"/>
      <c r="V73" s="1"/>
      <c r="W73" s="1"/>
      <c r="X73" s="1"/>
      <c r="Y73" s="1"/>
      <c r="Z73" s="1"/>
      <c r="AA73" s="1"/>
      <c r="AB73" s="1"/>
      <c r="AC73" s="1"/>
      <c r="AD73" s="1"/>
      <c r="AE73" s="1"/>
      <c r="AF73" s="1"/>
      <c r="AG73" s="21"/>
    </row>
    <row r="74" spans="1:42">
      <c r="B74" s="29"/>
      <c r="C74" s="1"/>
      <c r="D74" s="1"/>
      <c r="E74" s="1"/>
      <c r="F74" s="1"/>
      <c r="G74" s="21"/>
      <c r="H74" s="29"/>
      <c r="I74" s="1"/>
      <c r="J74" s="1"/>
      <c r="K74" s="1"/>
      <c r="L74" s="1"/>
      <c r="M74" s="1"/>
      <c r="N74" s="1"/>
      <c r="O74" s="1"/>
      <c r="P74" s="1"/>
      <c r="Q74" s="1"/>
      <c r="R74" s="1"/>
      <c r="S74" s="1"/>
      <c r="T74" s="1"/>
      <c r="U74" s="1"/>
      <c r="V74" s="1"/>
      <c r="W74" s="1"/>
      <c r="X74" s="1"/>
      <c r="Y74" s="1"/>
      <c r="Z74" s="1"/>
      <c r="AA74" s="1"/>
      <c r="AB74" s="1"/>
      <c r="AC74" s="1"/>
      <c r="AD74" s="1"/>
      <c r="AE74" s="1"/>
      <c r="AF74" s="1"/>
      <c r="AG74" s="21"/>
    </row>
    <row r="75" spans="1:42">
      <c r="B75" s="68"/>
      <c r="C75" s="69"/>
      <c r="D75" s="69"/>
      <c r="E75" s="69"/>
      <c r="F75" s="69"/>
      <c r="G75" s="70"/>
      <c r="H75" s="58"/>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60"/>
    </row>
  </sheetData>
  <mergeCells count="83">
    <mergeCell ref="B63:G64"/>
    <mergeCell ref="H63:O64"/>
    <mergeCell ref="B65:G67"/>
    <mergeCell ref="H65:O67"/>
    <mergeCell ref="B70:G71"/>
    <mergeCell ref="H70:AG71"/>
    <mergeCell ref="B61:AH61"/>
    <mergeCell ref="B49:G51"/>
    <mergeCell ref="H49:I50"/>
    <mergeCell ref="J49:AB50"/>
    <mergeCell ref="AD49:AG49"/>
    <mergeCell ref="H52:I52"/>
    <mergeCell ref="J52:AO52"/>
    <mergeCell ref="J54:AO55"/>
    <mergeCell ref="B58:AO59"/>
    <mergeCell ref="C60:AP60"/>
    <mergeCell ref="AI49:AO49"/>
    <mergeCell ref="AC50:AD50"/>
    <mergeCell ref="H51:AO51"/>
    <mergeCell ref="H47:I48"/>
    <mergeCell ref="J47:AB48"/>
    <mergeCell ref="AD47:AG47"/>
    <mergeCell ref="AI47:AO47"/>
    <mergeCell ref="AC48:AD48"/>
    <mergeCell ref="H36:I36"/>
    <mergeCell ref="J36:AO36"/>
    <mergeCell ref="J38:AO39"/>
    <mergeCell ref="B41:G45"/>
    <mergeCell ref="H41:AO41"/>
    <mergeCell ref="H42:AO42"/>
    <mergeCell ref="H43:I44"/>
    <mergeCell ref="J43:AB44"/>
    <mergeCell ref="AC43:AO43"/>
    <mergeCell ref="AC44:AD44"/>
    <mergeCell ref="H45:I46"/>
    <mergeCell ref="J45:AO46"/>
    <mergeCell ref="B33:G35"/>
    <mergeCell ref="H33:I34"/>
    <mergeCell ref="J33:AB34"/>
    <mergeCell ref="AD33:AG33"/>
    <mergeCell ref="AI33:AO33"/>
    <mergeCell ref="AC34:AD34"/>
    <mergeCell ref="H35:AO35"/>
    <mergeCell ref="H31:I32"/>
    <mergeCell ref="J31:AB32"/>
    <mergeCell ref="AD31:AG31"/>
    <mergeCell ref="AI31:AO31"/>
    <mergeCell ref="AC32:AD32"/>
    <mergeCell ref="H20:I20"/>
    <mergeCell ref="J20:AO20"/>
    <mergeCell ref="J22:AO23"/>
    <mergeCell ref="B25:G29"/>
    <mergeCell ref="H25:AO25"/>
    <mergeCell ref="H26:AO26"/>
    <mergeCell ref="H27:I28"/>
    <mergeCell ref="J27:AB28"/>
    <mergeCell ref="AC27:AO27"/>
    <mergeCell ref="AC28:AD28"/>
    <mergeCell ref="H29:I30"/>
    <mergeCell ref="J29:AO30"/>
    <mergeCell ref="B17:G19"/>
    <mergeCell ref="H17:I18"/>
    <mergeCell ref="J17:AB18"/>
    <mergeCell ref="AD17:AG17"/>
    <mergeCell ref="AI17:AO17"/>
    <mergeCell ref="AC18:AD18"/>
    <mergeCell ref="H19:AO19"/>
    <mergeCell ref="H15:I16"/>
    <mergeCell ref="J15:AB16"/>
    <mergeCell ref="AD15:AG15"/>
    <mergeCell ref="AI15:AO15"/>
    <mergeCell ref="AC16:AD16"/>
    <mergeCell ref="A1:AP1"/>
    <mergeCell ref="B3:AO3"/>
    <mergeCell ref="B9:G13"/>
    <mergeCell ref="H9:AO9"/>
    <mergeCell ref="H10:AO10"/>
    <mergeCell ref="H11:I12"/>
    <mergeCell ref="J11:AB12"/>
    <mergeCell ref="AC11:AO11"/>
    <mergeCell ref="AC12:AD12"/>
    <mergeCell ref="H13:I14"/>
    <mergeCell ref="J13:AO14"/>
  </mergeCells>
  <phoneticPr fontId="8"/>
  <dataValidations count="2">
    <dataValidation type="list" allowBlank="1" showInputMessage="1" showErrorMessage="1" sqref="AD15 AD31 AD47" xr:uid="{00000000-0002-0000-0F00-000000000000}">
      <formula1>$AR$15:$AR$16</formula1>
    </dataValidation>
    <dataValidation type="list" allowBlank="1" showInputMessage="1" showErrorMessage="1" sqref="AD17 AD33 AD49" xr:uid="{00000000-0002-0000-0F00-000001000000}">
      <formula1>$AR$17:$AR$18</formula1>
    </dataValidation>
  </dataValidations>
  <printOptions horizontalCentered="1"/>
  <pageMargins left="0.51181102362204722" right="0.51181102362204722" top="0.39370078740157483" bottom="0.19685039370078741" header="0.51181102362204722" footer="0.51181102362204722"/>
  <pageSetup paperSize="9" scale="73" orientation="portrait"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sheetPr>
  <dimension ref="B1:BH177"/>
  <sheetViews>
    <sheetView view="pageBreakPreview" topLeftCell="A40" zoomScale="85" zoomScaleNormal="100" zoomScaleSheetLayoutView="85" workbookViewId="0">
      <selection activeCell="K49" sqref="K49:AE49"/>
    </sheetView>
  </sheetViews>
  <sheetFormatPr defaultColWidth="9" defaultRowHeight="12"/>
  <cols>
    <col min="1" max="1" width="1.140625" style="3" customWidth="1"/>
    <col min="2" max="2" width="2.5703125" style="3" customWidth="1"/>
    <col min="3" max="7" width="2.28515625" style="3" customWidth="1"/>
    <col min="8" max="8" width="2.5703125" style="3" customWidth="1"/>
    <col min="9" max="9" width="0.140625" style="3" customWidth="1"/>
    <col min="10" max="12" width="1.5703125" style="3" customWidth="1"/>
    <col min="13" max="13" width="3.140625" style="3" customWidth="1"/>
    <col min="14" max="14" width="2.5703125" style="3" customWidth="1"/>
    <col min="15" max="15" width="1.140625" style="3" customWidth="1"/>
    <col min="16" max="17" width="2.5703125" style="3" customWidth="1"/>
    <col min="18" max="18" width="4.5703125" style="3" customWidth="1"/>
    <col min="19" max="24" width="2.5703125" style="3" customWidth="1"/>
    <col min="25" max="25" width="8.85546875" style="3" customWidth="1"/>
    <col min="26" max="26" width="1.7109375" style="3" customWidth="1"/>
    <col min="27" max="29" width="2.5703125" style="3" customWidth="1"/>
    <col min="30" max="30" width="4.28515625" style="3" customWidth="1"/>
    <col min="31" max="32" width="2.5703125" style="3" customWidth="1"/>
    <col min="33" max="33" width="1.42578125" style="3" customWidth="1"/>
    <col min="34" max="34" width="0.85546875" style="3" customWidth="1"/>
    <col min="35" max="36" width="0.5703125" style="3" customWidth="1"/>
    <col min="37" max="37" width="1.42578125" style="3" customWidth="1"/>
    <col min="38" max="38" width="2.5703125" style="3" customWidth="1"/>
    <col min="39" max="39" width="4.28515625" style="3" customWidth="1"/>
    <col min="40" max="40" width="3.28515625" style="3" customWidth="1"/>
    <col min="41" max="41" width="4.85546875" style="3" customWidth="1"/>
    <col min="42" max="43" width="2.42578125" style="3" customWidth="1"/>
    <col min="44" max="44" width="1" style="3" customWidth="1"/>
    <col min="45" max="45" width="1.42578125" style="3" customWidth="1"/>
    <col min="46" max="46" width="0.7109375" style="3" customWidth="1"/>
    <col min="47" max="47" width="0.140625" style="3" customWidth="1"/>
    <col min="48" max="48" width="0.42578125" style="3" hidden="1" customWidth="1"/>
    <col min="49" max="16384" width="9" style="3"/>
  </cols>
  <sheetData>
    <row r="1" spans="2:49" ht="15" customHeight="1">
      <c r="B1" s="4" t="s">
        <v>240</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V1" s="38"/>
    </row>
    <row r="2" spans="2:49" ht="5.25" customHeight="1">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V2" s="38"/>
    </row>
    <row r="3" spans="2:49" ht="15" customHeight="1">
      <c r="B3" s="816" t="s">
        <v>241</v>
      </c>
      <c r="C3" s="816"/>
      <c r="D3" s="816"/>
      <c r="E3" s="816"/>
      <c r="F3" s="816"/>
      <c r="G3" s="816"/>
      <c r="H3" s="816"/>
      <c r="I3" s="816"/>
      <c r="J3" s="816"/>
      <c r="K3" s="816"/>
      <c r="L3" s="816"/>
      <c r="M3" s="816"/>
      <c r="N3" s="816"/>
      <c r="O3" s="816"/>
      <c r="P3" s="816"/>
      <c r="Q3" s="816"/>
      <c r="R3" s="816"/>
      <c r="S3" s="816"/>
      <c r="T3" s="816"/>
      <c r="U3" s="816"/>
      <c r="V3" s="816"/>
      <c r="W3" s="816"/>
      <c r="X3" s="816"/>
      <c r="Y3" s="816"/>
      <c r="Z3" s="816"/>
      <c r="AA3" s="816"/>
      <c r="AB3" s="816"/>
      <c r="AC3" s="816"/>
      <c r="AD3" s="816"/>
      <c r="AE3" s="816"/>
      <c r="AF3" s="816"/>
      <c r="AG3" s="816"/>
      <c r="AH3" s="816"/>
      <c r="AI3" s="816"/>
      <c r="AJ3" s="816"/>
      <c r="AK3" s="816"/>
      <c r="AL3" s="816"/>
      <c r="AM3" s="816"/>
      <c r="AN3" s="816"/>
      <c r="AO3" s="816"/>
      <c r="AP3" s="816"/>
      <c r="AQ3" s="816"/>
      <c r="AR3" s="816"/>
      <c r="AS3" s="816"/>
      <c r="AV3" s="38"/>
    </row>
    <row r="4" spans="2:49" ht="6" customHeight="1">
      <c r="B4" s="7"/>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V4" s="38"/>
    </row>
    <row r="5" spans="2:49" ht="13.5" customHeight="1">
      <c r="B5" s="39" t="s">
        <v>242</v>
      </c>
      <c r="C5" s="39"/>
      <c r="D5" s="39"/>
      <c r="E5" s="39"/>
      <c r="F5" s="39"/>
      <c r="G5" s="40"/>
      <c r="H5" s="40"/>
      <c r="I5" s="40"/>
      <c r="AM5" s="8"/>
      <c r="AN5" s="8"/>
      <c r="AO5" s="8"/>
      <c r="AP5" s="8"/>
      <c r="AQ5" s="8"/>
      <c r="AR5" s="8"/>
      <c r="AS5" s="41" t="s">
        <v>107</v>
      </c>
      <c r="AT5" s="8"/>
      <c r="AU5" s="8"/>
      <c r="AV5" s="42"/>
      <c r="AW5" s="8"/>
    </row>
    <row r="6" spans="2:49" ht="15" customHeight="1">
      <c r="B6" s="817" t="s">
        <v>243</v>
      </c>
      <c r="C6" s="818"/>
      <c r="D6" s="818"/>
      <c r="E6" s="818"/>
      <c r="F6" s="818"/>
      <c r="G6" s="818"/>
      <c r="H6" s="818"/>
      <c r="I6" s="818"/>
      <c r="J6" s="818"/>
      <c r="K6" s="818"/>
      <c r="L6" s="818"/>
      <c r="M6" s="818"/>
      <c r="N6" s="818"/>
      <c r="O6" s="818"/>
      <c r="P6" s="818"/>
      <c r="Q6" s="818"/>
      <c r="R6" s="818"/>
      <c r="S6" s="818"/>
      <c r="T6" s="818"/>
      <c r="U6" s="818"/>
      <c r="V6" s="818"/>
      <c r="W6" s="818"/>
      <c r="X6" s="818"/>
      <c r="Y6" s="818"/>
      <c r="Z6" s="818"/>
      <c r="AA6" s="818"/>
      <c r="AB6" s="818"/>
      <c r="AC6" s="818"/>
      <c r="AD6" s="818"/>
      <c r="AE6" s="819"/>
      <c r="AF6" s="484" t="s">
        <v>244</v>
      </c>
      <c r="AG6" s="485"/>
      <c r="AH6" s="485"/>
      <c r="AI6" s="485"/>
      <c r="AJ6" s="485"/>
      <c r="AK6" s="486"/>
      <c r="AL6" s="484" t="s">
        <v>245</v>
      </c>
      <c r="AM6" s="485"/>
      <c r="AN6" s="485"/>
      <c r="AO6" s="486"/>
      <c r="AP6" s="484" t="s">
        <v>246</v>
      </c>
      <c r="AQ6" s="485"/>
      <c r="AR6" s="485"/>
      <c r="AS6" s="486"/>
      <c r="AV6" s="38"/>
    </row>
    <row r="7" spans="2:49" ht="8.25" customHeight="1">
      <c r="B7" s="820"/>
      <c r="C7" s="821"/>
      <c r="D7" s="821"/>
      <c r="E7" s="821"/>
      <c r="F7" s="821"/>
      <c r="G7" s="821"/>
      <c r="H7" s="821"/>
      <c r="I7" s="821"/>
      <c r="J7" s="821"/>
      <c r="K7" s="821"/>
      <c r="L7" s="821"/>
      <c r="M7" s="821"/>
      <c r="N7" s="821"/>
      <c r="O7" s="821"/>
      <c r="P7" s="821"/>
      <c r="Q7" s="821"/>
      <c r="R7" s="821"/>
      <c r="S7" s="821"/>
      <c r="T7" s="821"/>
      <c r="U7" s="821"/>
      <c r="V7" s="821"/>
      <c r="W7" s="821"/>
      <c r="X7" s="821"/>
      <c r="Y7" s="821"/>
      <c r="Z7" s="821"/>
      <c r="AA7" s="821"/>
      <c r="AB7" s="821"/>
      <c r="AC7" s="821"/>
      <c r="AD7" s="821"/>
      <c r="AE7" s="822"/>
      <c r="AF7" s="468"/>
      <c r="AG7" s="469"/>
      <c r="AH7" s="469"/>
      <c r="AI7" s="469"/>
      <c r="AJ7" s="469"/>
      <c r="AK7" s="470"/>
      <c r="AL7" s="468"/>
      <c r="AM7" s="469"/>
      <c r="AN7" s="469"/>
      <c r="AO7" s="470"/>
      <c r="AP7" s="468"/>
      <c r="AQ7" s="469"/>
      <c r="AR7" s="469"/>
      <c r="AS7" s="470"/>
      <c r="AV7" s="38"/>
    </row>
    <row r="8" spans="2:49" ht="15" customHeight="1">
      <c r="B8" s="823"/>
      <c r="C8" s="824"/>
      <c r="D8" s="824"/>
      <c r="E8" s="824"/>
      <c r="F8" s="824"/>
      <c r="G8" s="824"/>
      <c r="H8" s="824"/>
      <c r="I8" s="824"/>
      <c r="J8" s="824"/>
      <c r="K8" s="824"/>
      <c r="L8" s="824"/>
      <c r="M8" s="824"/>
      <c r="N8" s="824"/>
      <c r="O8" s="824"/>
      <c r="P8" s="824"/>
      <c r="Q8" s="824"/>
      <c r="R8" s="824"/>
      <c r="S8" s="824"/>
      <c r="T8" s="824"/>
      <c r="U8" s="824"/>
      <c r="V8" s="824"/>
      <c r="W8" s="824"/>
      <c r="X8" s="824"/>
      <c r="Y8" s="824"/>
      <c r="Z8" s="824"/>
      <c r="AA8" s="824"/>
      <c r="AB8" s="824"/>
      <c r="AC8" s="824"/>
      <c r="AD8" s="824"/>
      <c r="AE8" s="825"/>
      <c r="AF8" s="490"/>
      <c r="AG8" s="491"/>
      <c r="AH8" s="491"/>
      <c r="AI8" s="491"/>
      <c r="AJ8" s="491"/>
      <c r="AK8" s="492"/>
      <c r="AL8" s="490"/>
      <c r="AM8" s="491"/>
      <c r="AN8" s="491"/>
      <c r="AO8" s="492"/>
      <c r="AP8" s="490"/>
      <c r="AQ8" s="491"/>
      <c r="AR8" s="491"/>
      <c r="AS8" s="492"/>
      <c r="AV8" s="38"/>
    </row>
    <row r="9" spans="2:49" ht="15" customHeight="1">
      <c r="B9" s="892" t="s">
        <v>116</v>
      </c>
      <c r="C9" s="643" t="s">
        <v>117</v>
      </c>
      <c r="D9" s="644"/>
      <c r="E9" s="644"/>
      <c r="F9" s="644"/>
      <c r="G9" s="644"/>
      <c r="H9" s="644"/>
      <c r="I9" s="645"/>
      <c r="J9" s="623" t="s">
        <v>247</v>
      </c>
      <c r="K9" s="624"/>
      <c r="L9" s="624"/>
      <c r="M9" s="624"/>
      <c r="N9" s="624"/>
      <c r="O9" s="624"/>
      <c r="P9" s="624"/>
      <c r="Q9" s="624"/>
      <c r="R9" s="624"/>
      <c r="S9" s="624"/>
      <c r="T9" s="624"/>
      <c r="U9" s="624"/>
      <c r="V9" s="624"/>
      <c r="W9" s="624"/>
      <c r="X9" s="624"/>
      <c r="Y9" s="624"/>
      <c r="Z9" s="624"/>
      <c r="AA9" s="624"/>
      <c r="AB9" s="624"/>
      <c r="AC9" s="624"/>
      <c r="AD9" s="624"/>
      <c r="AE9" s="625"/>
      <c r="AF9" s="777"/>
      <c r="AG9" s="778"/>
      <c r="AH9" s="778"/>
      <c r="AI9" s="778"/>
      <c r="AJ9" s="778"/>
      <c r="AK9" s="779"/>
      <c r="AL9" s="780"/>
      <c r="AM9" s="781"/>
      <c r="AN9" s="781"/>
      <c r="AO9" s="782"/>
      <c r="AP9" s="783"/>
      <c r="AQ9" s="784"/>
      <c r="AR9" s="784"/>
      <c r="AS9" s="785"/>
      <c r="AV9" s="38"/>
    </row>
    <row r="10" spans="2:49" ht="27.75" customHeight="1">
      <c r="B10" s="893"/>
      <c r="C10" s="646"/>
      <c r="D10" s="647"/>
      <c r="E10" s="647"/>
      <c r="F10" s="647"/>
      <c r="G10" s="647"/>
      <c r="H10" s="647"/>
      <c r="I10" s="648"/>
      <c r="J10" s="652" t="s">
        <v>248</v>
      </c>
      <c r="K10" s="653"/>
      <c r="L10" s="653"/>
      <c r="M10" s="653"/>
      <c r="N10" s="653"/>
      <c r="O10" s="653"/>
      <c r="P10" s="653"/>
      <c r="Q10" s="653"/>
      <c r="R10" s="653"/>
      <c r="S10" s="653"/>
      <c r="T10" s="653"/>
      <c r="U10" s="653"/>
      <c r="V10" s="653"/>
      <c r="W10" s="653"/>
      <c r="X10" s="653"/>
      <c r="Y10" s="653"/>
      <c r="Z10" s="653"/>
      <c r="AA10" s="653"/>
      <c r="AB10" s="653"/>
      <c r="AC10" s="653"/>
      <c r="AD10" s="653"/>
      <c r="AE10" s="654"/>
      <c r="AF10" s="798"/>
      <c r="AG10" s="799"/>
      <c r="AH10" s="799"/>
      <c r="AI10" s="799"/>
      <c r="AJ10" s="799"/>
      <c r="AK10" s="800"/>
      <c r="AL10" s="801"/>
      <c r="AM10" s="802"/>
      <c r="AN10" s="802"/>
      <c r="AO10" s="803"/>
      <c r="AP10" s="804"/>
      <c r="AQ10" s="805"/>
      <c r="AR10" s="805"/>
      <c r="AS10" s="806"/>
      <c r="AV10" s="38"/>
    </row>
    <row r="11" spans="2:49" ht="18" customHeight="1">
      <c r="B11" s="893"/>
      <c r="C11" s="646"/>
      <c r="D11" s="647"/>
      <c r="E11" s="647"/>
      <c r="F11" s="647"/>
      <c r="G11" s="647"/>
      <c r="H11" s="647"/>
      <c r="I11" s="648"/>
      <c r="J11" s="652" t="s">
        <v>249</v>
      </c>
      <c r="K11" s="653"/>
      <c r="L11" s="653"/>
      <c r="M11" s="653"/>
      <c r="N11" s="653"/>
      <c r="O11" s="653"/>
      <c r="P11" s="653"/>
      <c r="Q11" s="653"/>
      <c r="R11" s="653"/>
      <c r="S11" s="653"/>
      <c r="T11" s="653"/>
      <c r="U11" s="653"/>
      <c r="V11" s="653"/>
      <c r="W11" s="653"/>
      <c r="X11" s="653"/>
      <c r="Y11" s="653"/>
      <c r="Z11" s="653"/>
      <c r="AA11" s="653"/>
      <c r="AB11" s="653"/>
      <c r="AC11" s="653"/>
      <c r="AD11" s="653"/>
      <c r="AE11" s="654"/>
      <c r="AF11" s="810"/>
      <c r="AG11" s="811"/>
      <c r="AH11" s="811"/>
      <c r="AI11" s="811"/>
      <c r="AJ11" s="811"/>
      <c r="AK11" s="812"/>
      <c r="AL11" s="813"/>
      <c r="AM11" s="814"/>
      <c r="AN11" s="814"/>
      <c r="AO11" s="815"/>
      <c r="AP11" s="807"/>
      <c r="AQ11" s="808"/>
      <c r="AR11" s="808"/>
      <c r="AS11" s="809"/>
      <c r="AV11" s="38"/>
    </row>
    <row r="12" spans="2:49" ht="42.75" customHeight="1">
      <c r="B12" s="893"/>
      <c r="C12" s="646"/>
      <c r="D12" s="647"/>
      <c r="E12" s="647"/>
      <c r="F12" s="647"/>
      <c r="G12" s="647"/>
      <c r="H12" s="647"/>
      <c r="I12" s="648"/>
      <c r="J12" s="102"/>
      <c r="K12" s="786" t="s">
        <v>250</v>
      </c>
      <c r="L12" s="787"/>
      <c r="M12" s="787"/>
      <c r="N12" s="787"/>
      <c r="O12" s="787"/>
      <c r="P12" s="787"/>
      <c r="Q12" s="787"/>
      <c r="R12" s="787"/>
      <c r="S12" s="787"/>
      <c r="T12" s="787"/>
      <c r="U12" s="787"/>
      <c r="V12" s="787"/>
      <c r="W12" s="787"/>
      <c r="X12" s="787"/>
      <c r="Y12" s="787"/>
      <c r="Z12" s="787"/>
      <c r="AA12" s="787"/>
      <c r="AB12" s="787"/>
      <c r="AC12" s="787"/>
      <c r="AD12" s="787"/>
      <c r="AE12" s="788"/>
      <c r="AF12" s="757"/>
      <c r="AG12" s="758"/>
      <c r="AH12" s="758"/>
      <c r="AI12" s="758"/>
      <c r="AJ12" s="758"/>
      <c r="AK12" s="759"/>
      <c r="AL12" s="789" t="s">
        <v>251</v>
      </c>
      <c r="AM12" s="790"/>
      <c r="AN12" s="790"/>
      <c r="AO12" s="791"/>
      <c r="AP12" s="746" t="str">
        <f>IF(AF12="","",AF12*1)</f>
        <v/>
      </c>
      <c r="AQ12" s="747"/>
      <c r="AR12" s="747"/>
      <c r="AS12" s="748"/>
      <c r="AV12" s="38"/>
    </row>
    <row r="13" spans="2:49" ht="42.75" customHeight="1">
      <c r="B13" s="893"/>
      <c r="C13" s="646"/>
      <c r="D13" s="647"/>
      <c r="E13" s="647"/>
      <c r="F13" s="647"/>
      <c r="G13" s="647"/>
      <c r="H13" s="647"/>
      <c r="I13" s="648"/>
      <c r="J13" s="102"/>
      <c r="K13" s="792" t="s">
        <v>252</v>
      </c>
      <c r="L13" s="793"/>
      <c r="M13" s="793"/>
      <c r="N13" s="793"/>
      <c r="O13" s="793"/>
      <c r="P13" s="793"/>
      <c r="Q13" s="793"/>
      <c r="R13" s="793"/>
      <c r="S13" s="793"/>
      <c r="T13" s="793"/>
      <c r="U13" s="793"/>
      <c r="V13" s="793"/>
      <c r="W13" s="793"/>
      <c r="X13" s="793"/>
      <c r="Y13" s="793"/>
      <c r="Z13" s="793"/>
      <c r="AA13" s="793"/>
      <c r="AB13" s="793"/>
      <c r="AC13" s="793"/>
      <c r="AD13" s="793"/>
      <c r="AE13" s="794"/>
      <c r="AF13" s="757"/>
      <c r="AG13" s="758"/>
      <c r="AH13" s="758"/>
      <c r="AI13" s="758"/>
      <c r="AJ13" s="758"/>
      <c r="AK13" s="759"/>
      <c r="AL13" s="789" t="s">
        <v>253</v>
      </c>
      <c r="AM13" s="790"/>
      <c r="AN13" s="790"/>
      <c r="AO13" s="791"/>
      <c r="AP13" s="746" t="str">
        <f>IF(AF13="","",AF13*2)</f>
        <v/>
      </c>
      <c r="AQ13" s="747"/>
      <c r="AR13" s="747"/>
      <c r="AS13" s="748"/>
      <c r="AV13" s="38"/>
    </row>
    <row r="14" spans="2:49" ht="42.75" customHeight="1">
      <c r="B14" s="893"/>
      <c r="C14" s="646"/>
      <c r="D14" s="647"/>
      <c r="E14" s="647"/>
      <c r="F14" s="647"/>
      <c r="G14" s="647"/>
      <c r="H14" s="647"/>
      <c r="I14" s="648"/>
      <c r="J14" s="109"/>
      <c r="K14" s="624" t="s">
        <v>254</v>
      </c>
      <c r="L14" s="624"/>
      <c r="M14" s="624"/>
      <c r="N14" s="624"/>
      <c r="O14" s="624"/>
      <c r="P14" s="624"/>
      <c r="Q14" s="624"/>
      <c r="R14" s="624"/>
      <c r="S14" s="624"/>
      <c r="T14" s="624"/>
      <c r="U14" s="624"/>
      <c r="V14" s="624"/>
      <c r="W14" s="624"/>
      <c r="X14" s="624"/>
      <c r="Y14" s="624"/>
      <c r="Z14" s="624"/>
      <c r="AA14" s="624"/>
      <c r="AB14" s="624"/>
      <c r="AC14" s="624"/>
      <c r="AD14" s="624"/>
      <c r="AE14" s="625"/>
      <c r="AF14" s="773"/>
      <c r="AG14" s="774"/>
      <c r="AH14" s="774"/>
      <c r="AI14" s="774"/>
      <c r="AJ14" s="774"/>
      <c r="AK14" s="775"/>
      <c r="AL14" s="484" t="s">
        <v>255</v>
      </c>
      <c r="AM14" s="485"/>
      <c r="AN14" s="485"/>
      <c r="AO14" s="486"/>
      <c r="AP14" s="746" t="str">
        <f>IF(AF14="","",AF14*3)</f>
        <v/>
      </c>
      <c r="AQ14" s="747"/>
      <c r="AR14" s="747"/>
      <c r="AS14" s="748"/>
      <c r="AV14" s="38"/>
    </row>
    <row r="15" spans="2:49" ht="42.75" customHeight="1">
      <c r="B15" s="893"/>
      <c r="C15" s="646"/>
      <c r="D15" s="647"/>
      <c r="E15" s="647"/>
      <c r="F15" s="647"/>
      <c r="G15" s="647"/>
      <c r="H15" s="647"/>
      <c r="I15" s="648"/>
      <c r="J15" s="109"/>
      <c r="K15" s="786" t="s">
        <v>256</v>
      </c>
      <c r="L15" s="787"/>
      <c r="M15" s="787"/>
      <c r="N15" s="787"/>
      <c r="O15" s="787"/>
      <c r="P15" s="787"/>
      <c r="Q15" s="787"/>
      <c r="R15" s="787"/>
      <c r="S15" s="787"/>
      <c r="T15" s="787"/>
      <c r="U15" s="787"/>
      <c r="V15" s="787"/>
      <c r="W15" s="787"/>
      <c r="X15" s="787"/>
      <c r="Y15" s="787"/>
      <c r="Z15" s="787"/>
      <c r="AA15" s="787"/>
      <c r="AB15" s="787"/>
      <c r="AC15" s="787"/>
      <c r="AD15" s="787"/>
      <c r="AE15" s="788"/>
      <c r="AF15" s="795"/>
      <c r="AG15" s="796"/>
      <c r="AH15" s="796"/>
      <c r="AI15" s="796"/>
      <c r="AJ15" s="796"/>
      <c r="AK15" s="797"/>
      <c r="AL15" s="789" t="s">
        <v>257</v>
      </c>
      <c r="AM15" s="790"/>
      <c r="AN15" s="790"/>
      <c r="AO15" s="791"/>
      <c r="AP15" s="770" t="str">
        <f>IF(AF15="","",AF15*4)</f>
        <v/>
      </c>
      <c r="AQ15" s="771"/>
      <c r="AR15" s="771"/>
      <c r="AS15" s="772"/>
      <c r="AV15" s="38"/>
    </row>
    <row r="16" spans="2:49" ht="17.25" customHeight="1">
      <c r="B16" s="893"/>
      <c r="C16" s="646"/>
      <c r="D16" s="647"/>
      <c r="E16" s="647"/>
      <c r="F16" s="647"/>
      <c r="G16" s="647"/>
      <c r="H16" s="647"/>
      <c r="I16" s="648"/>
      <c r="J16" s="652" t="s">
        <v>258</v>
      </c>
      <c r="K16" s="653"/>
      <c r="L16" s="653"/>
      <c r="M16" s="653"/>
      <c r="N16" s="653"/>
      <c r="O16" s="653"/>
      <c r="P16" s="653"/>
      <c r="Q16" s="653"/>
      <c r="R16" s="653"/>
      <c r="S16" s="653"/>
      <c r="T16" s="653"/>
      <c r="U16" s="653"/>
      <c r="V16" s="653"/>
      <c r="W16" s="653"/>
      <c r="X16" s="653"/>
      <c r="Y16" s="653"/>
      <c r="Z16" s="653"/>
      <c r="AA16" s="653"/>
      <c r="AB16" s="653"/>
      <c r="AC16" s="653"/>
      <c r="AD16" s="653"/>
      <c r="AE16" s="654"/>
      <c r="AF16" s="798"/>
      <c r="AG16" s="799"/>
      <c r="AH16" s="799"/>
      <c r="AI16" s="799"/>
      <c r="AJ16" s="799"/>
      <c r="AK16" s="800"/>
      <c r="AL16" s="801"/>
      <c r="AM16" s="802"/>
      <c r="AN16" s="802"/>
      <c r="AO16" s="803"/>
      <c r="AP16" s="807"/>
      <c r="AQ16" s="808"/>
      <c r="AR16" s="808"/>
      <c r="AS16" s="809"/>
      <c r="AV16" s="38"/>
    </row>
    <row r="17" spans="2:48" ht="42.75" customHeight="1">
      <c r="B17" s="893"/>
      <c r="C17" s="646"/>
      <c r="D17" s="647"/>
      <c r="E17" s="647"/>
      <c r="F17" s="647"/>
      <c r="G17" s="647"/>
      <c r="H17" s="647"/>
      <c r="I17" s="648"/>
      <c r="J17" s="102"/>
      <c r="K17" s="786" t="s">
        <v>259</v>
      </c>
      <c r="L17" s="787"/>
      <c r="M17" s="787"/>
      <c r="N17" s="787"/>
      <c r="O17" s="787"/>
      <c r="P17" s="787"/>
      <c r="Q17" s="787"/>
      <c r="R17" s="787"/>
      <c r="S17" s="787"/>
      <c r="T17" s="787"/>
      <c r="U17" s="787"/>
      <c r="V17" s="787"/>
      <c r="W17" s="787"/>
      <c r="X17" s="787"/>
      <c r="Y17" s="787"/>
      <c r="Z17" s="787"/>
      <c r="AA17" s="787"/>
      <c r="AB17" s="787"/>
      <c r="AC17" s="787"/>
      <c r="AD17" s="787"/>
      <c r="AE17" s="788"/>
      <c r="AF17" s="757"/>
      <c r="AG17" s="758"/>
      <c r="AH17" s="758"/>
      <c r="AI17" s="758"/>
      <c r="AJ17" s="758"/>
      <c r="AK17" s="759"/>
      <c r="AL17" s="789" t="s">
        <v>251</v>
      </c>
      <c r="AM17" s="790"/>
      <c r="AN17" s="790"/>
      <c r="AO17" s="791"/>
      <c r="AP17" s="746" t="str">
        <f>IF(AF17="","",AF17*1)</f>
        <v/>
      </c>
      <c r="AQ17" s="747"/>
      <c r="AR17" s="747"/>
      <c r="AS17" s="748"/>
      <c r="AV17" s="38"/>
    </row>
    <row r="18" spans="2:48" ht="42.75" customHeight="1">
      <c r="B18" s="893"/>
      <c r="C18" s="646"/>
      <c r="D18" s="647"/>
      <c r="E18" s="647"/>
      <c r="F18" s="647"/>
      <c r="G18" s="647"/>
      <c r="H18" s="647"/>
      <c r="I18" s="648"/>
      <c r="J18" s="102"/>
      <c r="K18" s="792" t="s">
        <v>260</v>
      </c>
      <c r="L18" s="793"/>
      <c r="M18" s="793"/>
      <c r="N18" s="793"/>
      <c r="O18" s="793"/>
      <c r="P18" s="793"/>
      <c r="Q18" s="793"/>
      <c r="R18" s="793"/>
      <c r="S18" s="793"/>
      <c r="T18" s="793"/>
      <c r="U18" s="793"/>
      <c r="V18" s="793"/>
      <c r="W18" s="793"/>
      <c r="X18" s="793"/>
      <c r="Y18" s="793"/>
      <c r="Z18" s="793"/>
      <c r="AA18" s="793"/>
      <c r="AB18" s="793"/>
      <c r="AC18" s="793"/>
      <c r="AD18" s="793"/>
      <c r="AE18" s="794"/>
      <c r="AF18" s="757"/>
      <c r="AG18" s="758"/>
      <c r="AH18" s="758"/>
      <c r="AI18" s="758"/>
      <c r="AJ18" s="758"/>
      <c r="AK18" s="759"/>
      <c r="AL18" s="789" t="s">
        <v>253</v>
      </c>
      <c r="AM18" s="790"/>
      <c r="AN18" s="790"/>
      <c r="AO18" s="791"/>
      <c r="AP18" s="746" t="str">
        <f>IF(AF18="","",AF18*2)</f>
        <v/>
      </c>
      <c r="AQ18" s="747"/>
      <c r="AR18" s="747"/>
      <c r="AS18" s="748"/>
      <c r="AV18" s="38"/>
    </row>
    <row r="19" spans="2:48" ht="42.75" customHeight="1">
      <c r="B19" s="893"/>
      <c r="C19" s="646"/>
      <c r="D19" s="647"/>
      <c r="E19" s="647"/>
      <c r="F19" s="647"/>
      <c r="G19" s="647"/>
      <c r="H19" s="647"/>
      <c r="I19" s="648"/>
      <c r="J19" s="109"/>
      <c r="K19" s="624" t="s">
        <v>261</v>
      </c>
      <c r="L19" s="624"/>
      <c r="M19" s="624"/>
      <c r="N19" s="624"/>
      <c r="O19" s="624"/>
      <c r="P19" s="624"/>
      <c r="Q19" s="624"/>
      <c r="R19" s="624"/>
      <c r="S19" s="624"/>
      <c r="T19" s="624"/>
      <c r="U19" s="624"/>
      <c r="V19" s="624"/>
      <c r="W19" s="624"/>
      <c r="X19" s="624"/>
      <c r="Y19" s="624"/>
      <c r="Z19" s="624"/>
      <c r="AA19" s="624"/>
      <c r="AB19" s="624"/>
      <c r="AC19" s="624"/>
      <c r="AD19" s="624"/>
      <c r="AE19" s="625"/>
      <c r="AF19" s="773"/>
      <c r="AG19" s="774"/>
      <c r="AH19" s="774"/>
      <c r="AI19" s="774"/>
      <c r="AJ19" s="774"/>
      <c r="AK19" s="775"/>
      <c r="AL19" s="484" t="s">
        <v>255</v>
      </c>
      <c r="AM19" s="485"/>
      <c r="AN19" s="485"/>
      <c r="AO19" s="486"/>
      <c r="AP19" s="746" t="str">
        <f>IF(AF19="","",AF19*3)</f>
        <v/>
      </c>
      <c r="AQ19" s="747"/>
      <c r="AR19" s="747"/>
      <c r="AS19" s="748"/>
      <c r="AV19" s="38"/>
    </row>
    <row r="20" spans="2:48" ht="42.75" customHeight="1">
      <c r="B20" s="893"/>
      <c r="C20" s="646"/>
      <c r="D20" s="647"/>
      <c r="E20" s="647"/>
      <c r="F20" s="647"/>
      <c r="G20" s="647"/>
      <c r="H20" s="647"/>
      <c r="I20" s="648"/>
      <c r="J20" s="109"/>
      <c r="K20" s="786" t="s">
        <v>262</v>
      </c>
      <c r="L20" s="787"/>
      <c r="M20" s="787"/>
      <c r="N20" s="787"/>
      <c r="O20" s="787"/>
      <c r="P20" s="787"/>
      <c r="Q20" s="787"/>
      <c r="R20" s="787"/>
      <c r="S20" s="787"/>
      <c r="T20" s="787"/>
      <c r="U20" s="787"/>
      <c r="V20" s="787"/>
      <c r="W20" s="787"/>
      <c r="X20" s="787"/>
      <c r="Y20" s="787"/>
      <c r="Z20" s="787"/>
      <c r="AA20" s="787"/>
      <c r="AB20" s="787"/>
      <c r="AC20" s="787"/>
      <c r="AD20" s="787"/>
      <c r="AE20" s="788"/>
      <c r="AF20" s="795"/>
      <c r="AG20" s="796"/>
      <c r="AH20" s="796"/>
      <c r="AI20" s="796"/>
      <c r="AJ20" s="796"/>
      <c r="AK20" s="797"/>
      <c r="AL20" s="789" t="s">
        <v>257</v>
      </c>
      <c r="AM20" s="790"/>
      <c r="AN20" s="790"/>
      <c r="AO20" s="791"/>
      <c r="AP20" s="770" t="str">
        <f>IF(AF20="","",AF20*4)</f>
        <v/>
      </c>
      <c r="AQ20" s="771"/>
      <c r="AR20" s="771"/>
      <c r="AS20" s="772"/>
      <c r="AV20" s="38"/>
    </row>
    <row r="21" spans="2:48" ht="13.5" customHeight="1">
      <c r="B21" s="107"/>
      <c r="C21" s="104"/>
      <c r="D21" s="105"/>
      <c r="E21" s="105"/>
      <c r="F21" s="105"/>
      <c r="G21" s="105"/>
      <c r="H21" s="105"/>
      <c r="I21" s="106"/>
      <c r="J21" s="652" t="s">
        <v>263</v>
      </c>
      <c r="K21" s="653"/>
      <c r="L21" s="653"/>
      <c r="M21" s="653"/>
      <c r="N21" s="653"/>
      <c r="O21" s="653"/>
      <c r="P21" s="653"/>
      <c r="Q21" s="653"/>
      <c r="R21" s="653"/>
      <c r="S21" s="653"/>
      <c r="T21" s="653"/>
      <c r="U21" s="653"/>
      <c r="V21" s="653"/>
      <c r="W21" s="653"/>
      <c r="X21" s="653"/>
      <c r="Y21" s="653"/>
      <c r="Z21" s="653"/>
      <c r="AA21" s="653"/>
      <c r="AB21" s="653"/>
      <c r="AC21" s="653"/>
      <c r="AD21" s="653"/>
      <c r="AE21" s="654"/>
      <c r="AF21" s="798"/>
      <c r="AG21" s="799"/>
      <c r="AH21" s="799"/>
      <c r="AI21" s="799"/>
      <c r="AJ21" s="799"/>
      <c r="AK21" s="800"/>
      <c r="AL21" s="801"/>
      <c r="AM21" s="802"/>
      <c r="AN21" s="802"/>
      <c r="AO21" s="803"/>
      <c r="AP21" s="804"/>
      <c r="AQ21" s="805"/>
      <c r="AR21" s="805"/>
      <c r="AS21" s="806"/>
      <c r="AV21" s="38"/>
    </row>
    <row r="22" spans="2:48" ht="13.5" customHeight="1">
      <c r="B22" s="107"/>
      <c r="C22" s="104"/>
      <c r="D22" s="105"/>
      <c r="E22" s="105"/>
      <c r="F22" s="105"/>
      <c r="G22" s="105"/>
      <c r="H22" s="105"/>
      <c r="I22" s="106"/>
      <c r="J22" s="652"/>
      <c r="K22" s="653"/>
      <c r="L22" s="653"/>
      <c r="M22" s="653"/>
      <c r="N22" s="653"/>
      <c r="O22" s="653"/>
      <c r="P22" s="653"/>
      <c r="Q22" s="653"/>
      <c r="R22" s="653"/>
      <c r="S22" s="653"/>
      <c r="T22" s="653"/>
      <c r="U22" s="653"/>
      <c r="V22" s="653"/>
      <c r="W22" s="653"/>
      <c r="X22" s="653"/>
      <c r="Y22" s="653"/>
      <c r="Z22" s="653"/>
      <c r="AA22" s="653"/>
      <c r="AB22" s="653"/>
      <c r="AC22" s="653"/>
      <c r="AD22" s="653"/>
      <c r="AE22" s="654"/>
      <c r="AF22" s="798"/>
      <c r="AG22" s="799"/>
      <c r="AH22" s="799"/>
      <c r="AI22" s="799"/>
      <c r="AJ22" s="799"/>
      <c r="AK22" s="800"/>
      <c r="AL22" s="801"/>
      <c r="AM22" s="802"/>
      <c r="AN22" s="802"/>
      <c r="AO22" s="803"/>
      <c r="AP22" s="804"/>
      <c r="AQ22" s="805"/>
      <c r="AR22" s="805"/>
      <c r="AS22" s="806"/>
      <c r="AV22" s="38"/>
    </row>
    <row r="23" spans="2:48" ht="13.5" customHeight="1">
      <c r="B23" s="107"/>
      <c r="C23" s="104"/>
      <c r="D23" s="105"/>
      <c r="E23" s="105"/>
      <c r="F23" s="105"/>
      <c r="G23" s="105"/>
      <c r="H23" s="105"/>
      <c r="I23" s="106"/>
      <c r="J23" s="626"/>
      <c r="K23" s="627"/>
      <c r="L23" s="627"/>
      <c r="M23" s="627"/>
      <c r="N23" s="627"/>
      <c r="O23" s="627"/>
      <c r="P23" s="627"/>
      <c r="Q23" s="627"/>
      <c r="R23" s="627"/>
      <c r="S23" s="627"/>
      <c r="T23" s="627"/>
      <c r="U23" s="627"/>
      <c r="V23" s="627"/>
      <c r="W23" s="627"/>
      <c r="X23" s="627"/>
      <c r="Y23" s="627"/>
      <c r="Z23" s="627"/>
      <c r="AA23" s="627"/>
      <c r="AB23" s="627"/>
      <c r="AC23" s="627"/>
      <c r="AD23" s="627"/>
      <c r="AE23" s="628"/>
      <c r="AF23" s="810"/>
      <c r="AG23" s="811"/>
      <c r="AH23" s="811"/>
      <c r="AI23" s="811"/>
      <c r="AJ23" s="811"/>
      <c r="AK23" s="812"/>
      <c r="AL23" s="813"/>
      <c r="AM23" s="814"/>
      <c r="AN23" s="814"/>
      <c r="AO23" s="815"/>
      <c r="AP23" s="807"/>
      <c r="AQ23" s="808"/>
      <c r="AR23" s="808"/>
      <c r="AS23" s="809"/>
      <c r="AV23" s="38"/>
    </row>
    <row r="24" spans="2:48" ht="12" customHeight="1">
      <c r="B24" s="893"/>
      <c r="C24" s="646"/>
      <c r="D24" s="647"/>
      <c r="E24" s="647"/>
      <c r="F24" s="647"/>
      <c r="G24" s="647"/>
      <c r="H24" s="647"/>
      <c r="I24" s="648"/>
      <c r="J24" s="623" t="s">
        <v>264</v>
      </c>
      <c r="K24" s="624"/>
      <c r="L24" s="624"/>
      <c r="M24" s="624"/>
      <c r="N24" s="624"/>
      <c r="O24" s="624"/>
      <c r="P24" s="624"/>
      <c r="Q24" s="624"/>
      <c r="R24" s="624"/>
      <c r="S24" s="624"/>
      <c r="T24" s="624"/>
      <c r="U24" s="624"/>
      <c r="V24" s="624"/>
      <c r="W24" s="624"/>
      <c r="X24" s="624"/>
      <c r="Y24" s="624"/>
      <c r="Z24" s="624"/>
      <c r="AA24" s="624"/>
      <c r="AB24" s="624"/>
      <c r="AC24" s="624"/>
      <c r="AD24" s="624"/>
      <c r="AE24" s="625"/>
      <c r="AF24" s="798"/>
      <c r="AG24" s="799"/>
      <c r="AH24" s="799"/>
      <c r="AI24" s="799"/>
      <c r="AJ24" s="799"/>
      <c r="AK24" s="800"/>
      <c r="AL24" s="801"/>
      <c r="AM24" s="802"/>
      <c r="AN24" s="802"/>
      <c r="AO24" s="803"/>
      <c r="AP24" s="804"/>
      <c r="AQ24" s="805"/>
      <c r="AR24" s="805"/>
      <c r="AS24" s="806"/>
      <c r="AV24" s="38"/>
    </row>
    <row r="25" spans="2:48" ht="30.75" customHeight="1">
      <c r="B25" s="893"/>
      <c r="C25" s="646"/>
      <c r="D25" s="647"/>
      <c r="E25" s="647"/>
      <c r="F25" s="647"/>
      <c r="G25" s="647"/>
      <c r="H25" s="647"/>
      <c r="I25" s="648"/>
      <c r="J25" s="652" t="s">
        <v>265</v>
      </c>
      <c r="K25" s="653"/>
      <c r="L25" s="653"/>
      <c r="M25" s="653"/>
      <c r="N25" s="653"/>
      <c r="O25" s="653"/>
      <c r="P25" s="653"/>
      <c r="Q25" s="653"/>
      <c r="R25" s="653"/>
      <c r="S25" s="653"/>
      <c r="T25" s="653"/>
      <c r="U25" s="653"/>
      <c r="V25" s="653"/>
      <c r="W25" s="653"/>
      <c r="X25" s="653"/>
      <c r="Y25" s="653"/>
      <c r="Z25" s="653"/>
      <c r="AA25" s="653"/>
      <c r="AB25" s="653"/>
      <c r="AC25" s="653"/>
      <c r="AD25" s="653"/>
      <c r="AE25" s="654"/>
      <c r="AF25" s="798"/>
      <c r="AG25" s="799"/>
      <c r="AH25" s="799"/>
      <c r="AI25" s="799"/>
      <c r="AJ25" s="799"/>
      <c r="AK25" s="800"/>
      <c r="AL25" s="801"/>
      <c r="AM25" s="802"/>
      <c r="AN25" s="802"/>
      <c r="AO25" s="803"/>
      <c r="AP25" s="804"/>
      <c r="AQ25" s="805"/>
      <c r="AR25" s="805"/>
      <c r="AS25" s="806"/>
      <c r="AV25" s="38"/>
    </row>
    <row r="26" spans="2:48" ht="17.25" customHeight="1">
      <c r="B26" s="893"/>
      <c r="C26" s="646"/>
      <c r="D26" s="647"/>
      <c r="E26" s="647"/>
      <c r="F26" s="647"/>
      <c r="G26" s="647"/>
      <c r="H26" s="647"/>
      <c r="I26" s="648"/>
      <c r="J26" s="652" t="s">
        <v>266</v>
      </c>
      <c r="K26" s="653"/>
      <c r="L26" s="653"/>
      <c r="M26" s="653"/>
      <c r="N26" s="653"/>
      <c r="O26" s="653"/>
      <c r="P26" s="653"/>
      <c r="Q26" s="653"/>
      <c r="R26" s="653"/>
      <c r="S26" s="653"/>
      <c r="T26" s="653"/>
      <c r="U26" s="653"/>
      <c r="V26" s="653"/>
      <c r="W26" s="653"/>
      <c r="X26" s="653"/>
      <c r="Y26" s="653"/>
      <c r="Z26" s="653"/>
      <c r="AA26" s="653"/>
      <c r="AB26" s="653"/>
      <c r="AC26" s="653"/>
      <c r="AD26" s="653"/>
      <c r="AE26" s="654"/>
      <c r="AF26" s="798"/>
      <c r="AG26" s="799"/>
      <c r="AH26" s="799"/>
      <c r="AI26" s="799"/>
      <c r="AJ26" s="799"/>
      <c r="AK26" s="800"/>
      <c r="AL26" s="801"/>
      <c r="AM26" s="802"/>
      <c r="AN26" s="802"/>
      <c r="AO26" s="803"/>
      <c r="AP26" s="807"/>
      <c r="AQ26" s="808"/>
      <c r="AR26" s="808"/>
      <c r="AS26" s="809"/>
      <c r="AV26" s="38"/>
    </row>
    <row r="27" spans="2:48" ht="43.5" customHeight="1">
      <c r="B27" s="893"/>
      <c r="C27" s="646"/>
      <c r="D27" s="647"/>
      <c r="E27" s="647"/>
      <c r="F27" s="647"/>
      <c r="G27" s="647"/>
      <c r="H27" s="647"/>
      <c r="I27" s="648"/>
      <c r="J27" s="102"/>
      <c r="K27" s="786" t="s">
        <v>267</v>
      </c>
      <c r="L27" s="787"/>
      <c r="M27" s="787"/>
      <c r="N27" s="787"/>
      <c r="O27" s="787"/>
      <c r="P27" s="787"/>
      <c r="Q27" s="787"/>
      <c r="R27" s="787"/>
      <c r="S27" s="787"/>
      <c r="T27" s="787"/>
      <c r="U27" s="787"/>
      <c r="V27" s="787"/>
      <c r="W27" s="787"/>
      <c r="X27" s="787"/>
      <c r="Y27" s="787"/>
      <c r="Z27" s="787"/>
      <c r="AA27" s="787"/>
      <c r="AB27" s="787"/>
      <c r="AC27" s="787"/>
      <c r="AD27" s="787"/>
      <c r="AE27" s="788"/>
      <c r="AF27" s="757"/>
      <c r="AG27" s="758"/>
      <c r="AH27" s="758"/>
      <c r="AI27" s="758"/>
      <c r="AJ27" s="758"/>
      <c r="AK27" s="759"/>
      <c r="AL27" s="789" t="s">
        <v>251</v>
      </c>
      <c r="AM27" s="790"/>
      <c r="AN27" s="790"/>
      <c r="AO27" s="791"/>
      <c r="AP27" s="746" t="str">
        <f>IF(AF27="","",AF27*1)</f>
        <v/>
      </c>
      <c r="AQ27" s="747"/>
      <c r="AR27" s="747"/>
      <c r="AS27" s="748"/>
      <c r="AV27" s="38"/>
    </row>
    <row r="28" spans="2:48" ht="45.75" customHeight="1">
      <c r="B28" s="893"/>
      <c r="C28" s="646"/>
      <c r="D28" s="647"/>
      <c r="E28" s="647"/>
      <c r="F28" s="647"/>
      <c r="G28" s="647"/>
      <c r="H28" s="647"/>
      <c r="I28" s="648"/>
      <c r="J28" s="102"/>
      <c r="K28" s="792" t="s">
        <v>268</v>
      </c>
      <c r="L28" s="793"/>
      <c r="M28" s="793"/>
      <c r="N28" s="793"/>
      <c r="O28" s="793"/>
      <c r="P28" s="793"/>
      <c r="Q28" s="793"/>
      <c r="R28" s="793"/>
      <c r="S28" s="793"/>
      <c r="T28" s="793"/>
      <c r="U28" s="793"/>
      <c r="V28" s="793"/>
      <c r="W28" s="793"/>
      <c r="X28" s="793"/>
      <c r="Y28" s="793"/>
      <c r="Z28" s="793"/>
      <c r="AA28" s="793"/>
      <c r="AB28" s="793"/>
      <c r="AC28" s="793"/>
      <c r="AD28" s="793"/>
      <c r="AE28" s="794"/>
      <c r="AF28" s="757"/>
      <c r="AG28" s="758"/>
      <c r="AH28" s="758"/>
      <c r="AI28" s="758"/>
      <c r="AJ28" s="758"/>
      <c r="AK28" s="759"/>
      <c r="AL28" s="789" t="s">
        <v>253</v>
      </c>
      <c r="AM28" s="790"/>
      <c r="AN28" s="790"/>
      <c r="AO28" s="791"/>
      <c r="AP28" s="746" t="str">
        <f>IF(AF28="","",AF28*2)</f>
        <v/>
      </c>
      <c r="AQ28" s="747"/>
      <c r="AR28" s="747"/>
      <c r="AS28" s="748"/>
      <c r="AV28" s="38"/>
    </row>
    <row r="29" spans="2:48" ht="45.75" customHeight="1">
      <c r="B29" s="893"/>
      <c r="C29" s="646"/>
      <c r="D29" s="647"/>
      <c r="E29" s="647"/>
      <c r="F29" s="647"/>
      <c r="G29" s="647"/>
      <c r="H29" s="647"/>
      <c r="I29" s="648"/>
      <c r="J29" s="102"/>
      <c r="K29" s="792" t="s">
        <v>269</v>
      </c>
      <c r="L29" s="793"/>
      <c r="M29" s="793"/>
      <c r="N29" s="793"/>
      <c r="O29" s="793"/>
      <c r="P29" s="793"/>
      <c r="Q29" s="793"/>
      <c r="R29" s="793"/>
      <c r="S29" s="793"/>
      <c r="T29" s="793"/>
      <c r="U29" s="793"/>
      <c r="V29" s="793"/>
      <c r="W29" s="793"/>
      <c r="X29" s="793"/>
      <c r="Y29" s="793"/>
      <c r="Z29" s="793"/>
      <c r="AA29" s="793"/>
      <c r="AB29" s="793"/>
      <c r="AC29" s="793"/>
      <c r="AD29" s="793"/>
      <c r="AE29" s="794"/>
      <c r="AF29" s="757"/>
      <c r="AG29" s="758"/>
      <c r="AH29" s="758"/>
      <c r="AI29" s="758"/>
      <c r="AJ29" s="758"/>
      <c r="AK29" s="759"/>
      <c r="AL29" s="789" t="s">
        <v>255</v>
      </c>
      <c r="AM29" s="790"/>
      <c r="AN29" s="790"/>
      <c r="AO29" s="791"/>
      <c r="AP29" s="746" t="str">
        <f>IF(AF29="","",AF29*3)</f>
        <v/>
      </c>
      <c r="AQ29" s="747"/>
      <c r="AR29" s="747"/>
      <c r="AS29" s="748"/>
      <c r="AV29" s="38"/>
    </row>
    <row r="30" spans="2:48" ht="45.75" customHeight="1">
      <c r="B30" s="893"/>
      <c r="C30" s="646"/>
      <c r="D30" s="647"/>
      <c r="E30" s="647"/>
      <c r="F30" s="647"/>
      <c r="G30" s="647"/>
      <c r="H30" s="647"/>
      <c r="I30" s="648"/>
      <c r="J30" s="102"/>
      <c r="K30" s="786" t="s">
        <v>270</v>
      </c>
      <c r="L30" s="787"/>
      <c r="M30" s="787"/>
      <c r="N30" s="787"/>
      <c r="O30" s="787"/>
      <c r="P30" s="787"/>
      <c r="Q30" s="787"/>
      <c r="R30" s="787"/>
      <c r="S30" s="787"/>
      <c r="T30" s="787"/>
      <c r="U30" s="787"/>
      <c r="V30" s="787"/>
      <c r="W30" s="787"/>
      <c r="X30" s="787"/>
      <c r="Y30" s="787"/>
      <c r="Z30" s="787"/>
      <c r="AA30" s="787"/>
      <c r="AB30" s="787"/>
      <c r="AC30" s="787"/>
      <c r="AD30" s="787"/>
      <c r="AE30" s="788"/>
      <c r="AF30" s="757"/>
      <c r="AG30" s="758"/>
      <c r="AH30" s="758"/>
      <c r="AI30" s="758"/>
      <c r="AJ30" s="758"/>
      <c r="AK30" s="759"/>
      <c r="AL30" s="789" t="s">
        <v>257</v>
      </c>
      <c r="AM30" s="790"/>
      <c r="AN30" s="790"/>
      <c r="AO30" s="791"/>
      <c r="AP30" s="746" t="str">
        <f>IF(AF30="","",AF30*4)</f>
        <v/>
      </c>
      <c r="AQ30" s="747"/>
      <c r="AR30" s="747"/>
      <c r="AS30" s="748"/>
      <c r="AV30" s="38"/>
    </row>
    <row r="31" spans="2:48" ht="45.75" customHeight="1">
      <c r="B31" s="893"/>
      <c r="C31" s="646"/>
      <c r="D31" s="647"/>
      <c r="E31" s="647"/>
      <c r="F31" s="647"/>
      <c r="G31" s="647"/>
      <c r="H31" s="647"/>
      <c r="I31" s="648"/>
      <c r="J31" s="102"/>
      <c r="K31" s="792" t="s">
        <v>271</v>
      </c>
      <c r="L31" s="793"/>
      <c r="M31" s="793"/>
      <c r="N31" s="793"/>
      <c r="O31" s="793"/>
      <c r="P31" s="793"/>
      <c r="Q31" s="793"/>
      <c r="R31" s="793"/>
      <c r="S31" s="793"/>
      <c r="T31" s="793"/>
      <c r="U31" s="793"/>
      <c r="V31" s="793"/>
      <c r="W31" s="793"/>
      <c r="X31" s="793"/>
      <c r="Y31" s="793"/>
      <c r="Z31" s="793"/>
      <c r="AA31" s="793"/>
      <c r="AB31" s="793"/>
      <c r="AC31" s="793"/>
      <c r="AD31" s="793"/>
      <c r="AE31" s="794"/>
      <c r="AF31" s="757"/>
      <c r="AG31" s="758"/>
      <c r="AH31" s="758"/>
      <c r="AI31" s="758"/>
      <c r="AJ31" s="758"/>
      <c r="AK31" s="759"/>
      <c r="AL31" s="789" t="s">
        <v>272</v>
      </c>
      <c r="AM31" s="790"/>
      <c r="AN31" s="790"/>
      <c r="AO31" s="791"/>
      <c r="AP31" s="746" t="str">
        <f>IF(AF31="","",AF31*5)</f>
        <v/>
      </c>
      <c r="AQ31" s="747"/>
      <c r="AR31" s="747"/>
      <c r="AS31" s="748"/>
      <c r="AV31" s="38"/>
    </row>
    <row r="32" spans="2:48" ht="45.75" customHeight="1">
      <c r="B32" s="893"/>
      <c r="C32" s="646"/>
      <c r="D32" s="647"/>
      <c r="E32" s="647"/>
      <c r="F32" s="647"/>
      <c r="G32" s="647"/>
      <c r="H32" s="647"/>
      <c r="I32" s="648"/>
      <c r="J32" s="109"/>
      <c r="K32" s="792" t="s">
        <v>273</v>
      </c>
      <c r="L32" s="793"/>
      <c r="M32" s="793"/>
      <c r="N32" s="793"/>
      <c r="O32" s="793"/>
      <c r="P32" s="793"/>
      <c r="Q32" s="793"/>
      <c r="R32" s="793"/>
      <c r="S32" s="793"/>
      <c r="T32" s="793"/>
      <c r="U32" s="793"/>
      <c r="V32" s="793"/>
      <c r="W32" s="793"/>
      <c r="X32" s="793"/>
      <c r="Y32" s="793"/>
      <c r="Z32" s="793"/>
      <c r="AA32" s="793"/>
      <c r="AB32" s="793"/>
      <c r="AC32" s="793"/>
      <c r="AD32" s="793"/>
      <c r="AE32" s="794"/>
      <c r="AF32" s="757"/>
      <c r="AG32" s="758"/>
      <c r="AH32" s="758"/>
      <c r="AI32" s="758"/>
      <c r="AJ32" s="758"/>
      <c r="AK32" s="759"/>
      <c r="AL32" s="789" t="s">
        <v>274</v>
      </c>
      <c r="AM32" s="790"/>
      <c r="AN32" s="790"/>
      <c r="AO32" s="791"/>
      <c r="AP32" s="746" t="str">
        <f>IF(AF32="","",AF32*6)</f>
        <v/>
      </c>
      <c r="AQ32" s="747"/>
      <c r="AR32" s="747"/>
      <c r="AS32" s="748"/>
      <c r="AV32" s="38"/>
    </row>
    <row r="33" spans="2:48" ht="12" customHeight="1">
      <c r="B33" s="893"/>
      <c r="C33" s="646"/>
      <c r="D33" s="647"/>
      <c r="E33" s="647"/>
      <c r="F33" s="647"/>
      <c r="G33" s="647"/>
      <c r="H33" s="647"/>
      <c r="I33" s="648"/>
      <c r="J33" s="652" t="s">
        <v>275</v>
      </c>
      <c r="K33" s="624"/>
      <c r="L33" s="624"/>
      <c r="M33" s="624"/>
      <c r="N33" s="624"/>
      <c r="O33" s="624"/>
      <c r="P33" s="624"/>
      <c r="Q33" s="624"/>
      <c r="R33" s="624"/>
      <c r="S33" s="624"/>
      <c r="T33" s="624"/>
      <c r="U33" s="624"/>
      <c r="V33" s="624"/>
      <c r="W33" s="624"/>
      <c r="X33" s="624"/>
      <c r="Y33" s="624"/>
      <c r="Z33" s="624"/>
      <c r="AA33" s="624"/>
      <c r="AB33" s="624"/>
      <c r="AC33" s="624"/>
      <c r="AD33" s="624"/>
      <c r="AE33" s="625"/>
      <c r="AF33" s="777"/>
      <c r="AG33" s="778"/>
      <c r="AH33" s="778"/>
      <c r="AI33" s="778"/>
      <c r="AJ33" s="778"/>
      <c r="AK33" s="779"/>
      <c r="AL33" s="780"/>
      <c r="AM33" s="781"/>
      <c r="AN33" s="781"/>
      <c r="AO33" s="782"/>
      <c r="AP33" s="783"/>
      <c r="AQ33" s="784"/>
      <c r="AR33" s="784"/>
      <c r="AS33" s="785"/>
      <c r="AV33" s="38"/>
    </row>
    <row r="34" spans="2:48" ht="7.5" customHeight="1">
      <c r="B34" s="893"/>
      <c r="C34" s="646"/>
      <c r="D34" s="647"/>
      <c r="E34" s="647"/>
      <c r="F34" s="647"/>
      <c r="G34" s="647"/>
      <c r="H34" s="647"/>
      <c r="I34" s="648"/>
      <c r="J34" s="652"/>
      <c r="K34" s="653"/>
      <c r="L34" s="653"/>
      <c r="M34" s="653"/>
      <c r="N34" s="653"/>
      <c r="O34" s="653"/>
      <c r="P34" s="653"/>
      <c r="Q34" s="653"/>
      <c r="R34" s="653"/>
      <c r="S34" s="653"/>
      <c r="T34" s="653"/>
      <c r="U34" s="653"/>
      <c r="V34" s="653"/>
      <c r="W34" s="653"/>
      <c r="X34" s="653"/>
      <c r="Y34" s="653"/>
      <c r="Z34" s="653"/>
      <c r="AA34" s="653"/>
      <c r="AB34" s="653"/>
      <c r="AC34" s="653"/>
      <c r="AD34" s="653"/>
      <c r="AE34" s="654"/>
      <c r="AF34" s="798"/>
      <c r="AG34" s="799"/>
      <c r="AH34" s="799"/>
      <c r="AI34" s="799"/>
      <c r="AJ34" s="799"/>
      <c r="AK34" s="800"/>
      <c r="AL34" s="801"/>
      <c r="AM34" s="802"/>
      <c r="AN34" s="802"/>
      <c r="AO34" s="803"/>
      <c r="AP34" s="807"/>
      <c r="AQ34" s="808"/>
      <c r="AR34" s="808"/>
      <c r="AS34" s="809"/>
      <c r="AV34" s="38"/>
    </row>
    <row r="35" spans="2:48" ht="42.75" customHeight="1">
      <c r="B35" s="893"/>
      <c r="C35" s="646"/>
      <c r="D35" s="647"/>
      <c r="E35" s="647"/>
      <c r="F35" s="647"/>
      <c r="G35" s="647"/>
      <c r="H35" s="647"/>
      <c r="I35" s="648"/>
      <c r="J35" s="102"/>
      <c r="K35" s="786" t="s">
        <v>276</v>
      </c>
      <c r="L35" s="787"/>
      <c r="M35" s="787"/>
      <c r="N35" s="787"/>
      <c r="O35" s="787"/>
      <c r="P35" s="787"/>
      <c r="Q35" s="787"/>
      <c r="R35" s="787"/>
      <c r="S35" s="787"/>
      <c r="T35" s="787"/>
      <c r="U35" s="787"/>
      <c r="V35" s="787"/>
      <c r="W35" s="787"/>
      <c r="X35" s="787"/>
      <c r="Y35" s="787"/>
      <c r="Z35" s="787"/>
      <c r="AA35" s="787"/>
      <c r="AB35" s="787"/>
      <c r="AC35" s="787"/>
      <c r="AD35" s="787"/>
      <c r="AE35" s="788"/>
      <c r="AF35" s="757"/>
      <c r="AG35" s="758"/>
      <c r="AH35" s="758"/>
      <c r="AI35" s="758"/>
      <c r="AJ35" s="758"/>
      <c r="AK35" s="759"/>
      <c r="AL35" s="789" t="s">
        <v>253</v>
      </c>
      <c r="AM35" s="790"/>
      <c r="AN35" s="790"/>
      <c r="AO35" s="791"/>
      <c r="AP35" s="746" t="str">
        <f>IF(AF35="","",AF35*2)</f>
        <v/>
      </c>
      <c r="AQ35" s="747"/>
      <c r="AR35" s="747"/>
      <c r="AS35" s="748"/>
      <c r="AV35" s="38"/>
    </row>
    <row r="36" spans="2:48" ht="42.75" customHeight="1">
      <c r="B36" s="893"/>
      <c r="C36" s="646"/>
      <c r="D36" s="647"/>
      <c r="E36" s="647"/>
      <c r="F36" s="647"/>
      <c r="G36" s="647"/>
      <c r="H36" s="647"/>
      <c r="I36" s="648"/>
      <c r="J36" s="102"/>
      <c r="K36" s="792" t="s">
        <v>277</v>
      </c>
      <c r="L36" s="793"/>
      <c r="M36" s="793"/>
      <c r="N36" s="793"/>
      <c r="O36" s="793"/>
      <c r="P36" s="793"/>
      <c r="Q36" s="793"/>
      <c r="R36" s="793"/>
      <c r="S36" s="793"/>
      <c r="T36" s="793"/>
      <c r="U36" s="793"/>
      <c r="V36" s="793"/>
      <c r="W36" s="793"/>
      <c r="X36" s="793"/>
      <c r="Y36" s="793"/>
      <c r="Z36" s="793"/>
      <c r="AA36" s="793"/>
      <c r="AB36" s="793"/>
      <c r="AC36" s="793"/>
      <c r="AD36" s="793"/>
      <c r="AE36" s="794"/>
      <c r="AF36" s="757"/>
      <c r="AG36" s="758"/>
      <c r="AH36" s="758"/>
      <c r="AI36" s="758"/>
      <c r="AJ36" s="758"/>
      <c r="AK36" s="759"/>
      <c r="AL36" s="789" t="s">
        <v>255</v>
      </c>
      <c r="AM36" s="790"/>
      <c r="AN36" s="790"/>
      <c r="AO36" s="791"/>
      <c r="AP36" s="746" t="str">
        <f>IF(AF36="","",AF36*3)</f>
        <v/>
      </c>
      <c r="AQ36" s="747"/>
      <c r="AR36" s="747"/>
      <c r="AS36" s="748"/>
      <c r="AV36" s="38"/>
    </row>
    <row r="37" spans="2:48" ht="42.75" customHeight="1">
      <c r="B37" s="893"/>
      <c r="C37" s="646"/>
      <c r="D37" s="647"/>
      <c r="E37" s="647"/>
      <c r="F37" s="647"/>
      <c r="G37" s="647"/>
      <c r="H37" s="647"/>
      <c r="I37" s="648"/>
      <c r="J37" s="109"/>
      <c r="K37" s="624" t="s">
        <v>278</v>
      </c>
      <c r="L37" s="624"/>
      <c r="M37" s="624"/>
      <c r="N37" s="624"/>
      <c r="O37" s="624"/>
      <c r="P37" s="624"/>
      <c r="Q37" s="624"/>
      <c r="R37" s="624"/>
      <c r="S37" s="624"/>
      <c r="T37" s="624"/>
      <c r="U37" s="624"/>
      <c r="V37" s="624"/>
      <c r="W37" s="624"/>
      <c r="X37" s="624"/>
      <c r="Y37" s="624"/>
      <c r="Z37" s="624"/>
      <c r="AA37" s="624"/>
      <c r="AB37" s="624"/>
      <c r="AC37" s="624"/>
      <c r="AD37" s="624"/>
      <c r="AE37" s="625"/>
      <c r="AF37" s="773"/>
      <c r="AG37" s="774"/>
      <c r="AH37" s="774"/>
      <c r="AI37" s="774"/>
      <c r="AJ37" s="774"/>
      <c r="AK37" s="775"/>
      <c r="AL37" s="484" t="s">
        <v>257</v>
      </c>
      <c r="AM37" s="485"/>
      <c r="AN37" s="485"/>
      <c r="AO37" s="486"/>
      <c r="AP37" s="746" t="str">
        <f>IF(AF37="","",AF37*4)</f>
        <v/>
      </c>
      <c r="AQ37" s="747"/>
      <c r="AR37" s="747"/>
      <c r="AS37" s="748"/>
      <c r="AV37" s="38"/>
    </row>
    <row r="38" spans="2:48" ht="42.75" customHeight="1">
      <c r="B38" s="893"/>
      <c r="C38" s="646"/>
      <c r="D38" s="647"/>
      <c r="E38" s="647"/>
      <c r="F38" s="647"/>
      <c r="G38" s="647"/>
      <c r="H38" s="647"/>
      <c r="I38" s="648"/>
      <c r="J38" s="109"/>
      <c r="K38" s="624" t="s">
        <v>279</v>
      </c>
      <c r="L38" s="624"/>
      <c r="M38" s="624"/>
      <c r="N38" s="624"/>
      <c r="O38" s="624"/>
      <c r="P38" s="624"/>
      <c r="Q38" s="624"/>
      <c r="R38" s="624"/>
      <c r="S38" s="624"/>
      <c r="T38" s="624"/>
      <c r="U38" s="624"/>
      <c r="V38" s="624"/>
      <c r="W38" s="624"/>
      <c r="X38" s="624"/>
      <c r="Y38" s="624"/>
      <c r="Z38" s="624"/>
      <c r="AA38" s="624"/>
      <c r="AB38" s="624"/>
      <c r="AC38" s="624"/>
      <c r="AD38" s="624"/>
      <c r="AE38" s="625"/>
      <c r="AF38" s="773"/>
      <c r="AG38" s="774"/>
      <c r="AH38" s="774"/>
      <c r="AI38" s="774"/>
      <c r="AJ38" s="774"/>
      <c r="AK38" s="775"/>
      <c r="AL38" s="484" t="s">
        <v>272</v>
      </c>
      <c r="AM38" s="485"/>
      <c r="AN38" s="485"/>
      <c r="AO38" s="486"/>
      <c r="AP38" s="746" t="str">
        <f>IF(AF38="","",AF38*5)</f>
        <v/>
      </c>
      <c r="AQ38" s="747"/>
      <c r="AR38" s="747"/>
      <c r="AS38" s="748"/>
      <c r="AV38" s="38"/>
    </row>
    <row r="39" spans="2:48" ht="42.75" customHeight="1">
      <c r="B39" s="894"/>
      <c r="C39" s="649"/>
      <c r="D39" s="650"/>
      <c r="E39" s="650"/>
      <c r="F39" s="650"/>
      <c r="G39" s="650"/>
      <c r="H39" s="650"/>
      <c r="I39" s="651"/>
      <c r="J39" s="110"/>
      <c r="K39" s="786" t="s">
        <v>280</v>
      </c>
      <c r="L39" s="787"/>
      <c r="M39" s="787"/>
      <c r="N39" s="787"/>
      <c r="O39" s="787"/>
      <c r="P39" s="787"/>
      <c r="Q39" s="787"/>
      <c r="R39" s="787"/>
      <c r="S39" s="787"/>
      <c r="T39" s="787"/>
      <c r="U39" s="787"/>
      <c r="V39" s="787"/>
      <c r="W39" s="787"/>
      <c r="X39" s="787"/>
      <c r="Y39" s="787"/>
      <c r="Z39" s="787"/>
      <c r="AA39" s="787"/>
      <c r="AB39" s="787"/>
      <c r="AC39" s="787"/>
      <c r="AD39" s="787"/>
      <c r="AE39" s="788"/>
      <c r="AF39" s="795"/>
      <c r="AG39" s="796"/>
      <c r="AH39" s="796"/>
      <c r="AI39" s="796"/>
      <c r="AJ39" s="796"/>
      <c r="AK39" s="797"/>
      <c r="AL39" s="789" t="s">
        <v>274</v>
      </c>
      <c r="AM39" s="790"/>
      <c r="AN39" s="790"/>
      <c r="AO39" s="791"/>
      <c r="AP39" s="770" t="str">
        <f>IF(AF39="","",AF39*6)</f>
        <v/>
      </c>
      <c r="AQ39" s="771"/>
      <c r="AR39" s="771"/>
      <c r="AS39" s="772"/>
      <c r="AV39" s="38"/>
    </row>
    <row r="40" spans="2:48" ht="12" customHeight="1">
      <c r="B40" s="892" t="s">
        <v>119</v>
      </c>
      <c r="C40" s="643" t="s">
        <v>120</v>
      </c>
      <c r="D40" s="644"/>
      <c r="E40" s="644"/>
      <c r="F40" s="644"/>
      <c r="G40" s="644"/>
      <c r="H40" s="644"/>
      <c r="I40" s="645"/>
      <c r="J40" s="623" t="s">
        <v>281</v>
      </c>
      <c r="K40" s="624"/>
      <c r="L40" s="624"/>
      <c r="M40" s="624"/>
      <c r="N40" s="624"/>
      <c r="O40" s="624"/>
      <c r="P40" s="624"/>
      <c r="Q40" s="624"/>
      <c r="R40" s="624"/>
      <c r="S40" s="624"/>
      <c r="T40" s="624"/>
      <c r="U40" s="624"/>
      <c r="V40" s="624"/>
      <c r="W40" s="624"/>
      <c r="X40" s="624"/>
      <c r="Y40" s="624"/>
      <c r="Z40" s="624"/>
      <c r="AA40" s="624"/>
      <c r="AB40" s="624"/>
      <c r="AC40" s="624"/>
      <c r="AD40" s="624"/>
      <c r="AE40" s="625"/>
      <c r="AF40" s="777"/>
      <c r="AG40" s="778"/>
      <c r="AH40" s="778"/>
      <c r="AI40" s="778"/>
      <c r="AJ40" s="778"/>
      <c r="AK40" s="779"/>
      <c r="AL40" s="780"/>
      <c r="AM40" s="781"/>
      <c r="AN40" s="781"/>
      <c r="AO40" s="782"/>
      <c r="AP40" s="783"/>
      <c r="AQ40" s="784"/>
      <c r="AR40" s="784"/>
      <c r="AS40" s="785"/>
      <c r="AV40" s="38"/>
    </row>
    <row r="41" spans="2:48" ht="12" customHeight="1">
      <c r="B41" s="893"/>
      <c r="C41" s="646"/>
      <c r="D41" s="647"/>
      <c r="E41" s="647"/>
      <c r="F41" s="647"/>
      <c r="G41" s="647"/>
      <c r="H41" s="647"/>
      <c r="I41" s="648"/>
      <c r="J41" s="652"/>
      <c r="K41" s="653"/>
      <c r="L41" s="653"/>
      <c r="M41" s="653"/>
      <c r="N41" s="653"/>
      <c r="O41" s="653"/>
      <c r="P41" s="653"/>
      <c r="Q41" s="653"/>
      <c r="R41" s="653"/>
      <c r="S41" s="653"/>
      <c r="T41" s="653"/>
      <c r="U41" s="653"/>
      <c r="V41" s="653"/>
      <c r="W41" s="653"/>
      <c r="X41" s="653"/>
      <c r="Y41" s="653"/>
      <c r="Z41" s="653"/>
      <c r="AA41" s="653"/>
      <c r="AB41" s="653"/>
      <c r="AC41" s="653"/>
      <c r="AD41" s="653"/>
      <c r="AE41" s="654"/>
      <c r="AF41" s="798"/>
      <c r="AG41" s="799"/>
      <c r="AH41" s="799"/>
      <c r="AI41" s="799"/>
      <c r="AJ41" s="799"/>
      <c r="AK41" s="800"/>
      <c r="AL41" s="801"/>
      <c r="AM41" s="802"/>
      <c r="AN41" s="802"/>
      <c r="AO41" s="803"/>
      <c r="AP41" s="804"/>
      <c r="AQ41" s="805"/>
      <c r="AR41" s="805"/>
      <c r="AS41" s="806"/>
      <c r="AV41" s="38"/>
    </row>
    <row r="42" spans="2:48" ht="7.5" customHeight="1">
      <c r="B42" s="893"/>
      <c r="C42" s="646"/>
      <c r="D42" s="647"/>
      <c r="E42" s="647"/>
      <c r="F42" s="647"/>
      <c r="G42" s="647"/>
      <c r="H42" s="647"/>
      <c r="I42" s="648"/>
      <c r="J42" s="652"/>
      <c r="K42" s="653"/>
      <c r="L42" s="653"/>
      <c r="M42" s="653"/>
      <c r="N42" s="653"/>
      <c r="O42" s="653"/>
      <c r="P42" s="653"/>
      <c r="Q42" s="653"/>
      <c r="R42" s="653"/>
      <c r="S42" s="653"/>
      <c r="T42" s="653"/>
      <c r="U42" s="653"/>
      <c r="V42" s="653"/>
      <c r="W42" s="653"/>
      <c r="X42" s="653"/>
      <c r="Y42" s="653"/>
      <c r="Z42" s="653"/>
      <c r="AA42" s="653"/>
      <c r="AB42" s="653"/>
      <c r="AC42" s="653"/>
      <c r="AD42" s="653"/>
      <c r="AE42" s="654"/>
      <c r="AF42" s="798"/>
      <c r="AG42" s="799"/>
      <c r="AH42" s="799"/>
      <c r="AI42" s="799"/>
      <c r="AJ42" s="799"/>
      <c r="AK42" s="800"/>
      <c r="AL42" s="801"/>
      <c r="AM42" s="802"/>
      <c r="AN42" s="802"/>
      <c r="AO42" s="803"/>
      <c r="AP42" s="807"/>
      <c r="AQ42" s="808"/>
      <c r="AR42" s="808"/>
      <c r="AS42" s="809"/>
      <c r="AV42" s="38"/>
    </row>
    <row r="43" spans="2:48" ht="46.5" customHeight="1">
      <c r="B43" s="893"/>
      <c r="C43" s="646"/>
      <c r="D43" s="647"/>
      <c r="E43" s="647"/>
      <c r="F43" s="647"/>
      <c r="G43" s="647"/>
      <c r="H43" s="647"/>
      <c r="I43" s="648"/>
      <c r="J43" s="102"/>
      <c r="K43" s="786" t="s">
        <v>282</v>
      </c>
      <c r="L43" s="787"/>
      <c r="M43" s="787"/>
      <c r="N43" s="787"/>
      <c r="O43" s="787"/>
      <c r="P43" s="787"/>
      <c r="Q43" s="787"/>
      <c r="R43" s="787"/>
      <c r="S43" s="787"/>
      <c r="T43" s="787"/>
      <c r="U43" s="787"/>
      <c r="V43" s="787"/>
      <c r="W43" s="787"/>
      <c r="X43" s="787"/>
      <c r="Y43" s="787"/>
      <c r="Z43" s="787"/>
      <c r="AA43" s="787"/>
      <c r="AB43" s="787"/>
      <c r="AC43" s="787"/>
      <c r="AD43" s="787"/>
      <c r="AE43" s="788"/>
      <c r="AF43" s="757"/>
      <c r="AG43" s="758"/>
      <c r="AH43" s="758"/>
      <c r="AI43" s="758"/>
      <c r="AJ43" s="758"/>
      <c r="AK43" s="759"/>
      <c r="AL43" s="789" t="s">
        <v>272</v>
      </c>
      <c r="AM43" s="790"/>
      <c r="AN43" s="790"/>
      <c r="AO43" s="791"/>
      <c r="AP43" s="746" t="str">
        <f>IF(AF43="","",AF43*5)</f>
        <v/>
      </c>
      <c r="AQ43" s="747"/>
      <c r="AR43" s="747"/>
      <c r="AS43" s="748"/>
      <c r="AV43" s="38"/>
    </row>
    <row r="44" spans="2:48" ht="46.5" customHeight="1">
      <c r="B44" s="893"/>
      <c r="C44" s="646"/>
      <c r="D44" s="647"/>
      <c r="E44" s="647"/>
      <c r="F44" s="647"/>
      <c r="G44" s="647"/>
      <c r="H44" s="647"/>
      <c r="I44" s="648"/>
      <c r="J44" s="102"/>
      <c r="K44" s="792" t="s">
        <v>283</v>
      </c>
      <c r="L44" s="793"/>
      <c r="M44" s="793"/>
      <c r="N44" s="793"/>
      <c r="O44" s="793"/>
      <c r="P44" s="793"/>
      <c r="Q44" s="793"/>
      <c r="R44" s="793"/>
      <c r="S44" s="793"/>
      <c r="T44" s="793"/>
      <c r="U44" s="793"/>
      <c r="V44" s="793"/>
      <c r="W44" s="793"/>
      <c r="X44" s="793"/>
      <c r="Y44" s="793"/>
      <c r="Z44" s="793"/>
      <c r="AA44" s="793"/>
      <c r="AB44" s="793"/>
      <c r="AC44" s="793"/>
      <c r="AD44" s="793"/>
      <c r="AE44" s="794"/>
      <c r="AF44" s="757"/>
      <c r="AG44" s="758"/>
      <c r="AH44" s="758"/>
      <c r="AI44" s="758"/>
      <c r="AJ44" s="758"/>
      <c r="AK44" s="759"/>
      <c r="AL44" s="789" t="s">
        <v>257</v>
      </c>
      <c r="AM44" s="790"/>
      <c r="AN44" s="790"/>
      <c r="AO44" s="791"/>
      <c r="AP44" s="746" t="str">
        <f>IF(AF44="","",AF44*4)</f>
        <v/>
      </c>
      <c r="AQ44" s="747"/>
      <c r="AR44" s="747"/>
      <c r="AS44" s="748"/>
      <c r="AV44" s="38"/>
    </row>
    <row r="45" spans="2:48" ht="60.75" customHeight="1">
      <c r="B45" s="893"/>
      <c r="C45" s="646"/>
      <c r="D45" s="647"/>
      <c r="E45" s="647"/>
      <c r="F45" s="647"/>
      <c r="G45" s="647"/>
      <c r="H45" s="647"/>
      <c r="I45" s="648"/>
      <c r="J45" s="109"/>
      <c r="K45" s="624" t="s">
        <v>284</v>
      </c>
      <c r="L45" s="624"/>
      <c r="M45" s="624"/>
      <c r="N45" s="624"/>
      <c r="O45" s="624"/>
      <c r="P45" s="624"/>
      <c r="Q45" s="624"/>
      <c r="R45" s="624"/>
      <c r="S45" s="624"/>
      <c r="T45" s="624"/>
      <c r="U45" s="624"/>
      <c r="V45" s="624"/>
      <c r="W45" s="624"/>
      <c r="X45" s="624"/>
      <c r="Y45" s="624"/>
      <c r="Z45" s="624"/>
      <c r="AA45" s="624"/>
      <c r="AB45" s="624"/>
      <c r="AC45" s="624"/>
      <c r="AD45" s="624"/>
      <c r="AE45" s="625"/>
      <c r="AF45" s="773"/>
      <c r="AG45" s="774"/>
      <c r="AH45" s="774"/>
      <c r="AI45" s="774"/>
      <c r="AJ45" s="774"/>
      <c r="AK45" s="775"/>
      <c r="AL45" s="484" t="s">
        <v>255</v>
      </c>
      <c r="AM45" s="485"/>
      <c r="AN45" s="485"/>
      <c r="AO45" s="486"/>
      <c r="AP45" s="746" t="str">
        <f>IF(AF45="","",AF45*3)</f>
        <v/>
      </c>
      <c r="AQ45" s="747"/>
      <c r="AR45" s="747"/>
      <c r="AS45" s="748"/>
      <c r="AV45" s="38"/>
    </row>
    <row r="46" spans="2:48" ht="46.5" customHeight="1">
      <c r="B46" s="893"/>
      <c r="C46" s="646"/>
      <c r="D46" s="647"/>
      <c r="E46" s="647"/>
      <c r="F46" s="647"/>
      <c r="G46" s="647"/>
      <c r="H46" s="647"/>
      <c r="I46" s="648"/>
      <c r="J46" s="109"/>
      <c r="K46" s="624" t="s">
        <v>285</v>
      </c>
      <c r="L46" s="624"/>
      <c r="M46" s="624"/>
      <c r="N46" s="624"/>
      <c r="O46" s="624"/>
      <c r="P46" s="624"/>
      <c r="Q46" s="624"/>
      <c r="R46" s="624"/>
      <c r="S46" s="624"/>
      <c r="T46" s="624"/>
      <c r="U46" s="624"/>
      <c r="V46" s="624"/>
      <c r="W46" s="624"/>
      <c r="X46" s="624"/>
      <c r="Y46" s="624"/>
      <c r="Z46" s="624"/>
      <c r="AA46" s="624"/>
      <c r="AB46" s="624"/>
      <c r="AC46" s="624"/>
      <c r="AD46" s="624"/>
      <c r="AE46" s="625"/>
      <c r="AF46" s="773"/>
      <c r="AG46" s="774"/>
      <c r="AH46" s="774"/>
      <c r="AI46" s="774"/>
      <c r="AJ46" s="774"/>
      <c r="AK46" s="775"/>
      <c r="AL46" s="484" t="s">
        <v>253</v>
      </c>
      <c r="AM46" s="485"/>
      <c r="AN46" s="485"/>
      <c r="AO46" s="486"/>
      <c r="AP46" s="746" t="str">
        <f>IF(AF46="","",AF46*2)</f>
        <v/>
      </c>
      <c r="AQ46" s="747"/>
      <c r="AR46" s="747"/>
      <c r="AS46" s="748"/>
      <c r="AV46" s="38"/>
    </row>
    <row r="47" spans="2:48" ht="46.5" customHeight="1">
      <c r="B47" s="893"/>
      <c r="C47" s="646"/>
      <c r="D47" s="647"/>
      <c r="E47" s="647"/>
      <c r="F47" s="647"/>
      <c r="G47" s="647"/>
      <c r="H47" s="647"/>
      <c r="I47" s="648"/>
      <c r="J47" s="109"/>
      <c r="K47" s="624" t="s">
        <v>286</v>
      </c>
      <c r="L47" s="624"/>
      <c r="M47" s="624"/>
      <c r="N47" s="624"/>
      <c r="O47" s="624"/>
      <c r="P47" s="624"/>
      <c r="Q47" s="624"/>
      <c r="R47" s="624"/>
      <c r="S47" s="624"/>
      <c r="T47" s="624"/>
      <c r="U47" s="624"/>
      <c r="V47" s="624"/>
      <c r="W47" s="624"/>
      <c r="X47" s="624"/>
      <c r="Y47" s="624"/>
      <c r="Z47" s="624"/>
      <c r="AA47" s="624"/>
      <c r="AB47" s="624"/>
      <c r="AC47" s="624"/>
      <c r="AD47" s="624"/>
      <c r="AE47" s="625"/>
      <c r="AF47" s="773"/>
      <c r="AG47" s="774"/>
      <c r="AH47" s="774"/>
      <c r="AI47" s="774"/>
      <c r="AJ47" s="774"/>
      <c r="AK47" s="775"/>
      <c r="AL47" s="484" t="s">
        <v>251</v>
      </c>
      <c r="AM47" s="485"/>
      <c r="AN47" s="485"/>
      <c r="AO47" s="486"/>
      <c r="AP47" s="746" t="str">
        <f>IF(AF47="","",AF47*1)</f>
        <v/>
      </c>
      <c r="AQ47" s="747"/>
      <c r="AR47" s="747"/>
      <c r="AS47" s="748"/>
      <c r="AV47" s="38"/>
    </row>
    <row r="48" spans="2:48" ht="17.25" customHeight="1">
      <c r="B48" s="599" t="s">
        <v>121</v>
      </c>
      <c r="C48" s="484" t="s">
        <v>287</v>
      </c>
      <c r="D48" s="485"/>
      <c r="E48" s="485"/>
      <c r="F48" s="485"/>
      <c r="G48" s="485"/>
      <c r="H48" s="485"/>
      <c r="I48" s="486"/>
      <c r="J48" s="623" t="s">
        <v>288</v>
      </c>
      <c r="K48" s="624"/>
      <c r="L48" s="624"/>
      <c r="M48" s="624"/>
      <c r="N48" s="624"/>
      <c r="O48" s="624"/>
      <c r="P48" s="624"/>
      <c r="Q48" s="624"/>
      <c r="R48" s="624"/>
      <c r="S48" s="624"/>
      <c r="T48" s="624"/>
      <c r="U48" s="624"/>
      <c r="V48" s="624"/>
      <c r="W48" s="624"/>
      <c r="X48" s="624"/>
      <c r="Y48" s="624"/>
      <c r="Z48" s="624"/>
      <c r="AA48" s="624"/>
      <c r="AB48" s="624"/>
      <c r="AC48" s="624"/>
      <c r="AD48" s="624"/>
      <c r="AE48" s="625"/>
      <c r="AF48" s="777"/>
      <c r="AG48" s="778"/>
      <c r="AH48" s="778"/>
      <c r="AI48" s="778"/>
      <c r="AJ48" s="778"/>
      <c r="AK48" s="779"/>
      <c r="AL48" s="780"/>
      <c r="AM48" s="781"/>
      <c r="AN48" s="781"/>
      <c r="AO48" s="782"/>
      <c r="AP48" s="783"/>
      <c r="AQ48" s="784"/>
      <c r="AR48" s="784"/>
      <c r="AS48" s="785"/>
      <c r="AV48" s="38"/>
    </row>
    <row r="49" spans="2:48" ht="43.5" customHeight="1">
      <c r="B49" s="600"/>
      <c r="C49" s="468"/>
      <c r="D49" s="469"/>
      <c r="E49" s="469"/>
      <c r="F49" s="469"/>
      <c r="G49" s="469"/>
      <c r="H49" s="469"/>
      <c r="I49" s="470"/>
      <c r="J49" s="102"/>
      <c r="K49" s="786" t="s">
        <v>289</v>
      </c>
      <c r="L49" s="787"/>
      <c r="M49" s="787"/>
      <c r="N49" s="787"/>
      <c r="O49" s="787"/>
      <c r="P49" s="787"/>
      <c r="Q49" s="787"/>
      <c r="R49" s="787"/>
      <c r="S49" s="787"/>
      <c r="T49" s="787"/>
      <c r="U49" s="787"/>
      <c r="V49" s="787"/>
      <c r="W49" s="787"/>
      <c r="X49" s="787"/>
      <c r="Y49" s="787"/>
      <c r="Z49" s="787"/>
      <c r="AA49" s="787"/>
      <c r="AB49" s="787"/>
      <c r="AC49" s="787"/>
      <c r="AD49" s="787"/>
      <c r="AE49" s="788"/>
      <c r="AF49" s="757"/>
      <c r="AG49" s="758"/>
      <c r="AH49" s="758"/>
      <c r="AI49" s="758"/>
      <c r="AJ49" s="758"/>
      <c r="AK49" s="759"/>
      <c r="AL49" s="789" t="s">
        <v>253</v>
      </c>
      <c r="AM49" s="790"/>
      <c r="AN49" s="790"/>
      <c r="AO49" s="791"/>
      <c r="AP49" s="746" t="str">
        <f>IF(AF49="","",AF49*2)</f>
        <v/>
      </c>
      <c r="AQ49" s="747"/>
      <c r="AR49" s="747"/>
      <c r="AS49" s="748"/>
      <c r="AV49" s="38"/>
    </row>
    <row r="50" spans="2:48" ht="45.75" customHeight="1">
      <c r="B50" s="601"/>
      <c r="C50" s="490"/>
      <c r="D50" s="491"/>
      <c r="E50" s="491"/>
      <c r="F50" s="491"/>
      <c r="G50" s="491"/>
      <c r="H50" s="491"/>
      <c r="I50" s="492"/>
      <c r="J50" s="102"/>
      <c r="K50" s="792" t="s">
        <v>290</v>
      </c>
      <c r="L50" s="793"/>
      <c r="M50" s="793"/>
      <c r="N50" s="793"/>
      <c r="O50" s="793"/>
      <c r="P50" s="793"/>
      <c r="Q50" s="793"/>
      <c r="R50" s="793"/>
      <c r="S50" s="793"/>
      <c r="T50" s="793"/>
      <c r="U50" s="793"/>
      <c r="V50" s="793"/>
      <c r="W50" s="793"/>
      <c r="X50" s="793"/>
      <c r="Y50" s="793"/>
      <c r="Z50" s="793"/>
      <c r="AA50" s="793"/>
      <c r="AB50" s="793"/>
      <c r="AC50" s="793"/>
      <c r="AD50" s="793"/>
      <c r="AE50" s="794"/>
      <c r="AF50" s="757"/>
      <c r="AG50" s="758"/>
      <c r="AH50" s="758"/>
      <c r="AI50" s="758"/>
      <c r="AJ50" s="758"/>
      <c r="AK50" s="759"/>
      <c r="AL50" s="789" t="s">
        <v>251</v>
      </c>
      <c r="AM50" s="790"/>
      <c r="AN50" s="790"/>
      <c r="AO50" s="791"/>
      <c r="AP50" s="746" t="str">
        <f>IF(AF50="","",AF50*1)</f>
        <v/>
      </c>
      <c r="AQ50" s="747"/>
      <c r="AR50" s="747"/>
      <c r="AS50" s="748"/>
      <c r="AV50" s="38"/>
    </row>
    <row r="51" spans="2:48" ht="34.5" customHeight="1">
      <c r="B51" s="457" t="s">
        <v>123</v>
      </c>
      <c r="C51" s="643" t="s">
        <v>291</v>
      </c>
      <c r="D51" s="644"/>
      <c r="E51" s="644"/>
      <c r="F51" s="644"/>
      <c r="G51" s="644"/>
      <c r="H51" s="644"/>
      <c r="I51" s="645"/>
      <c r="J51" s="602" t="s">
        <v>292</v>
      </c>
      <c r="K51" s="603"/>
      <c r="L51" s="603"/>
      <c r="M51" s="603"/>
      <c r="N51" s="603"/>
      <c r="O51" s="603"/>
      <c r="P51" s="603"/>
      <c r="Q51" s="603"/>
      <c r="R51" s="603"/>
      <c r="S51" s="603"/>
      <c r="T51" s="603"/>
      <c r="U51" s="603"/>
      <c r="V51" s="603"/>
      <c r="W51" s="603"/>
      <c r="X51" s="603"/>
      <c r="Y51" s="603"/>
      <c r="Z51" s="603"/>
      <c r="AA51" s="603"/>
      <c r="AB51" s="603"/>
      <c r="AC51" s="603"/>
      <c r="AD51" s="603"/>
      <c r="AE51" s="618"/>
      <c r="AF51" s="757"/>
      <c r="AG51" s="758"/>
      <c r="AH51" s="758"/>
      <c r="AI51" s="758"/>
      <c r="AJ51" s="758"/>
      <c r="AK51" s="759"/>
      <c r="AL51" s="484" t="s">
        <v>253</v>
      </c>
      <c r="AM51" s="485"/>
      <c r="AN51" s="485"/>
      <c r="AO51" s="486"/>
      <c r="AP51" s="770" t="str">
        <f>IF(AF51="","",AF51*2)</f>
        <v/>
      </c>
      <c r="AQ51" s="771"/>
      <c r="AR51" s="771"/>
      <c r="AS51" s="772"/>
      <c r="AV51" s="38"/>
    </row>
    <row r="52" spans="2:48" ht="17.25" customHeight="1">
      <c r="B52" s="769"/>
      <c r="C52" s="646"/>
      <c r="D52" s="647"/>
      <c r="E52" s="647"/>
      <c r="F52" s="647"/>
      <c r="G52" s="647"/>
      <c r="H52" s="647"/>
      <c r="I52" s="648"/>
      <c r="J52" s="895" t="s">
        <v>288</v>
      </c>
      <c r="K52" s="896"/>
      <c r="L52" s="896"/>
      <c r="M52" s="896"/>
      <c r="N52" s="896"/>
      <c r="O52" s="896"/>
      <c r="P52" s="896"/>
      <c r="Q52" s="896"/>
      <c r="R52" s="896"/>
      <c r="S52" s="896"/>
      <c r="T52" s="896"/>
      <c r="U52" s="896"/>
      <c r="V52" s="896"/>
      <c r="W52" s="896"/>
      <c r="X52" s="896"/>
      <c r="Y52" s="896"/>
      <c r="Z52" s="896"/>
      <c r="AA52" s="896"/>
      <c r="AB52" s="896"/>
      <c r="AC52" s="896"/>
      <c r="AD52" s="896"/>
      <c r="AE52" s="897"/>
      <c r="AF52" s="760"/>
      <c r="AG52" s="761"/>
      <c r="AH52" s="761"/>
      <c r="AI52" s="761"/>
      <c r="AJ52" s="761"/>
      <c r="AK52" s="762"/>
      <c r="AL52" s="763"/>
      <c r="AM52" s="764"/>
      <c r="AN52" s="764"/>
      <c r="AO52" s="765"/>
      <c r="AP52" s="766"/>
      <c r="AQ52" s="767"/>
      <c r="AR52" s="767"/>
      <c r="AS52" s="768"/>
      <c r="AV52" s="38"/>
    </row>
    <row r="53" spans="2:48" ht="42.75" customHeight="1">
      <c r="B53" s="769"/>
      <c r="C53" s="646"/>
      <c r="D53" s="647"/>
      <c r="E53" s="647"/>
      <c r="F53" s="647"/>
      <c r="G53" s="647"/>
      <c r="H53" s="647"/>
      <c r="I53" s="648"/>
      <c r="J53" s="104"/>
      <c r="K53" s="776" t="s">
        <v>293</v>
      </c>
      <c r="L53" s="776"/>
      <c r="M53" s="776"/>
      <c r="N53" s="776"/>
      <c r="O53" s="776"/>
      <c r="P53" s="776"/>
      <c r="Q53" s="776"/>
      <c r="R53" s="776"/>
      <c r="S53" s="776"/>
      <c r="T53" s="776"/>
      <c r="U53" s="776"/>
      <c r="V53" s="776"/>
      <c r="W53" s="776"/>
      <c r="X53" s="776"/>
      <c r="Y53" s="776"/>
      <c r="Z53" s="776"/>
      <c r="AA53" s="776"/>
      <c r="AB53" s="776"/>
      <c r="AC53" s="776"/>
      <c r="AD53" s="776"/>
      <c r="AE53" s="776"/>
      <c r="AF53" s="757"/>
      <c r="AG53" s="758"/>
      <c r="AH53" s="758"/>
      <c r="AI53" s="758"/>
      <c r="AJ53" s="758"/>
      <c r="AK53" s="759"/>
      <c r="AL53" s="484" t="s">
        <v>253</v>
      </c>
      <c r="AM53" s="485"/>
      <c r="AN53" s="485"/>
      <c r="AO53" s="486"/>
      <c r="AP53" s="746" t="str">
        <f>IF(AF53="","",AF53*2)</f>
        <v/>
      </c>
      <c r="AQ53" s="747"/>
      <c r="AR53" s="747"/>
      <c r="AS53" s="748"/>
      <c r="AV53" s="38"/>
    </row>
    <row r="54" spans="2:48" ht="42.75" customHeight="1">
      <c r="B54" s="769"/>
      <c r="C54" s="646"/>
      <c r="D54" s="647"/>
      <c r="E54" s="647"/>
      <c r="F54" s="647"/>
      <c r="G54" s="647"/>
      <c r="H54" s="647"/>
      <c r="I54" s="648"/>
      <c r="J54" s="61"/>
      <c r="K54" s="755" t="s">
        <v>294</v>
      </c>
      <c r="L54" s="755"/>
      <c r="M54" s="755"/>
      <c r="N54" s="755"/>
      <c r="O54" s="755"/>
      <c r="P54" s="755"/>
      <c r="Q54" s="755"/>
      <c r="R54" s="755"/>
      <c r="S54" s="755"/>
      <c r="T54" s="755"/>
      <c r="U54" s="755"/>
      <c r="V54" s="755"/>
      <c r="W54" s="755"/>
      <c r="X54" s="755"/>
      <c r="Y54" s="755"/>
      <c r="Z54" s="755"/>
      <c r="AA54" s="755"/>
      <c r="AB54" s="755"/>
      <c r="AC54" s="755"/>
      <c r="AD54" s="755"/>
      <c r="AE54" s="756"/>
      <c r="AF54" s="757"/>
      <c r="AG54" s="758"/>
      <c r="AH54" s="758"/>
      <c r="AI54" s="758"/>
      <c r="AJ54" s="758"/>
      <c r="AK54" s="759"/>
      <c r="AL54" s="484" t="s">
        <v>251</v>
      </c>
      <c r="AM54" s="485"/>
      <c r="AN54" s="485"/>
      <c r="AO54" s="486"/>
      <c r="AP54" s="746" t="str">
        <f>IF(AF54="","",AF54*1)</f>
        <v/>
      </c>
      <c r="AQ54" s="747"/>
      <c r="AR54" s="747"/>
      <c r="AS54" s="748"/>
      <c r="AV54" s="38"/>
    </row>
    <row r="55" spans="2:48" ht="34.5" customHeight="1">
      <c r="B55" s="898" t="s">
        <v>125</v>
      </c>
      <c r="C55" s="643" t="s">
        <v>295</v>
      </c>
      <c r="D55" s="644"/>
      <c r="E55" s="644"/>
      <c r="F55" s="644"/>
      <c r="G55" s="644"/>
      <c r="H55" s="644"/>
      <c r="I55" s="645"/>
      <c r="J55" s="643" t="s">
        <v>296</v>
      </c>
      <c r="K55" s="644"/>
      <c r="L55" s="644"/>
      <c r="M55" s="644"/>
      <c r="N55" s="644"/>
      <c r="O55" s="644"/>
      <c r="P55" s="644"/>
      <c r="Q55" s="644"/>
      <c r="R55" s="644"/>
      <c r="S55" s="644"/>
      <c r="T55" s="644"/>
      <c r="U55" s="644"/>
      <c r="V55" s="644"/>
      <c r="W55" s="644"/>
      <c r="X55" s="644"/>
      <c r="Y55" s="644"/>
      <c r="Z55" s="644"/>
      <c r="AA55" s="644"/>
      <c r="AB55" s="644"/>
      <c r="AC55" s="644"/>
      <c r="AD55" s="644"/>
      <c r="AE55" s="645"/>
      <c r="AF55" s="757"/>
      <c r="AG55" s="758"/>
      <c r="AH55" s="758"/>
      <c r="AI55" s="758"/>
      <c r="AJ55" s="758"/>
      <c r="AK55" s="759"/>
      <c r="AL55" s="484" t="s">
        <v>251</v>
      </c>
      <c r="AM55" s="485"/>
      <c r="AN55" s="485"/>
      <c r="AO55" s="486"/>
      <c r="AP55" s="746" t="str">
        <f>IF(AF55="","",AF55*1)</f>
        <v/>
      </c>
      <c r="AQ55" s="747"/>
      <c r="AR55" s="747"/>
      <c r="AS55" s="748"/>
      <c r="AV55" s="38"/>
    </row>
    <row r="56" spans="2:48" ht="18" customHeight="1">
      <c r="B56" s="899"/>
      <c r="C56" s="646"/>
      <c r="D56" s="647"/>
      <c r="E56" s="647"/>
      <c r="F56" s="647"/>
      <c r="G56" s="647"/>
      <c r="H56" s="647"/>
      <c r="I56" s="648"/>
      <c r="J56" s="895" t="s">
        <v>288</v>
      </c>
      <c r="K56" s="896"/>
      <c r="L56" s="896"/>
      <c r="M56" s="896"/>
      <c r="N56" s="896"/>
      <c r="O56" s="896"/>
      <c r="P56" s="896"/>
      <c r="Q56" s="896"/>
      <c r="R56" s="896"/>
      <c r="S56" s="896"/>
      <c r="T56" s="896"/>
      <c r="U56" s="896"/>
      <c r="V56" s="896"/>
      <c r="W56" s="896"/>
      <c r="X56" s="896"/>
      <c r="Y56" s="896"/>
      <c r="Z56" s="896"/>
      <c r="AA56" s="896"/>
      <c r="AB56" s="896"/>
      <c r="AC56" s="896"/>
      <c r="AD56" s="896"/>
      <c r="AE56" s="897"/>
      <c r="AF56" s="760"/>
      <c r="AG56" s="761"/>
      <c r="AH56" s="761"/>
      <c r="AI56" s="761"/>
      <c r="AJ56" s="761"/>
      <c r="AK56" s="762"/>
      <c r="AL56" s="763"/>
      <c r="AM56" s="764"/>
      <c r="AN56" s="764"/>
      <c r="AO56" s="765"/>
      <c r="AP56" s="766"/>
      <c r="AQ56" s="767"/>
      <c r="AR56" s="767"/>
      <c r="AS56" s="768"/>
      <c r="AV56" s="38"/>
    </row>
    <row r="57" spans="2:48" ht="43.5" customHeight="1">
      <c r="B57" s="899"/>
      <c r="C57" s="646"/>
      <c r="D57" s="647"/>
      <c r="E57" s="647"/>
      <c r="F57" s="647"/>
      <c r="G57" s="647"/>
      <c r="H57" s="647"/>
      <c r="I57" s="648"/>
      <c r="J57" s="61"/>
      <c r="K57" s="755" t="s">
        <v>297</v>
      </c>
      <c r="L57" s="755"/>
      <c r="M57" s="755"/>
      <c r="N57" s="755"/>
      <c r="O57" s="755"/>
      <c r="P57" s="755"/>
      <c r="Q57" s="755"/>
      <c r="R57" s="755"/>
      <c r="S57" s="755"/>
      <c r="T57" s="755"/>
      <c r="U57" s="755"/>
      <c r="V57" s="755"/>
      <c r="W57" s="755"/>
      <c r="X57" s="755"/>
      <c r="Y57" s="755"/>
      <c r="Z57" s="755"/>
      <c r="AA57" s="755"/>
      <c r="AB57" s="755"/>
      <c r="AC57" s="755"/>
      <c r="AD57" s="755"/>
      <c r="AE57" s="756"/>
      <c r="AF57" s="757"/>
      <c r="AG57" s="758"/>
      <c r="AH57" s="758"/>
      <c r="AI57" s="758"/>
      <c r="AJ57" s="758"/>
      <c r="AK57" s="759"/>
      <c r="AL57" s="484" t="s">
        <v>251</v>
      </c>
      <c r="AM57" s="485"/>
      <c r="AN57" s="485"/>
      <c r="AO57" s="486"/>
      <c r="AP57" s="746" t="str">
        <f>IF(AF57="","",AF57*1)</f>
        <v/>
      </c>
      <c r="AQ57" s="747"/>
      <c r="AR57" s="747"/>
      <c r="AS57" s="748"/>
      <c r="AV57" s="38"/>
    </row>
    <row r="58" spans="2:48" ht="43.5" customHeight="1">
      <c r="B58" s="899"/>
      <c r="C58" s="646"/>
      <c r="D58" s="647"/>
      <c r="E58" s="647"/>
      <c r="F58" s="647"/>
      <c r="G58" s="647"/>
      <c r="H58" s="647"/>
      <c r="I58" s="648"/>
      <c r="J58" s="61"/>
      <c r="K58" s="755" t="s">
        <v>298</v>
      </c>
      <c r="L58" s="755"/>
      <c r="M58" s="755"/>
      <c r="N58" s="755"/>
      <c r="O58" s="755"/>
      <c r="P58" s="755"/>
      <c r="Q58" s="755"/>
      <c r="R58" s="755"/>
      <c r="S58" s="755"/>
      <c r="T58" s="755"/>
      <c r="U58" s="755"/>
      <c r="V58" s="755"/>
      <c r="W58" s="755"/>
      <c r="X58" s="755"/>
      <c r="Y58" s="755"/>
      <c r="Z58" s="755"/>
      <c r="AA58" s="755"/>
      <c r="AB58" s="755"/>
      <c r="AC58" s="755"/>
      <c r="AD58" s="755"/>
      <c r="AE58" s="756"/>
      <c r="AF58" s="757"/>
      <c r="AG58" s="758"/>
      <c r="AH58" s="758"/>
      <c r="AI58" s="758"/>
      <c r="AJ58" s="758"/>
      <c r="AK58" s="759"/>
      <c r="AL58" s="484" t="s">
        <v>251</v>
      </c>
      <c r="AM58" s="485"/>
      <c r="AN58" s="485"/>
      <c r="AO58" s="486"/>
      <c r="AP58" s="746" t="str">
        <f>IF(AF58="","",AF58*1)</f>
        <v/>
      </c>
      <c r="AQ58" s="747"/>
      <c r="AR58" s="747"/>
      <c r="AS58" s="748"/>
      <c r="AV58" s="38"/>
    </row>
    <row r="59" spans="2:48" ht="15" customHeight="1">
      <c r="B59" s="898" t="s">
        <v>127</v>
      </c>
      <c r="C59" s="643" t="s">
        <v>299</v>
      </c>
      <c r="D59" s="644"/>
      <c r="E59" s="644"/>
      <c r="F59" s="644"/>
      <c r="G59" s="644"/>
      <c r="H59" s="644"/>
      <c r="I59" s="645"/>
      <c r="J59" s="643" t="s">
        <v>300</v>
      </c>
      <c r="K59" s="644"/>
      <c r="L59" s="644"/>
      <c r="M59" s="644"/>
      <c r="N59" s="644"/>
      <c r="O59" s="644"/>
      <c r="P59" s="644"/>
      <c r="Q59" s="644"/>
      <c r="R59" s="644"/>
      <c r="S59" s="644"/>
      <c r="T59" s="644"/>
      <c r="U59" s="644"/>
      <c r="V59" s="644"/>
      <c r="W59" s="644"/>
      <c r="X59" s="644"/>
      <c r="Y59" s="644"/>
      <c r="Z59" s="644"/>
      <c r="AA59" s="644"/>
      <c r="AB59" s="644"/>
      <c r="AC59" s="644"/>
      <c r="AD59" s="644"/>
      <c r="AE59" s="645"/>
      <c r="AF59" s="737"/>
      <c r="AG59" s="738"/>
      <c r="AH59" s="738"/>
      <c r="AI59" s="738"/>
      <c r="AJ59" s="738"/>
      <c r="AK59" s="739"/>
      <c r="AL59" s="484" t="s">
        <v>255</v>
      </c>
      <c r="AM59" s="485"/>
      <c r="AN59" s="485"/>
      <c r="AO59" s="486"/>
      <c r="AP59" s="746" t="str">
        <f>IF(AF59="","",AF59*3)</f>
        <v/>
      </c>
      <c r="AQ59" s="747"/>
      <c r="AR59" s="747"/>
      <c r="AS59" s="748"/>
      <c r="AV59" s="38"/>
    </row>
    <row r="60" spans="2:48" ht="28.5" customHeight="1">
      <c r="B60" s="899"/>
      <c r="C60" s="646"/>
      <c r="D60" s="647"/>
      <c r="E60" s="647"/>
      <c r="F60" s="647"/>
      <c r="G60" s="647"/>
      <c r="H60" s="647"/>
      <c r="I60" s="648"/>
      <c r="J60" s="646"/>
      <c r="K60" s="647"/>
      <c r="L60" s="647"/>
      <c r="M60" s="647"/>
      <c r="N60" s="647"/>
      <c r="O60" s="647"/>
      <c r="P60" s="647"/>
      <c r="Q60" s="647"/>
      <c r="R60" s="647"/>
      <c r="S60" s="647"/>
      <c r="T60" s="647"/>
      <c r="U60" s="647"/>
      <c r="V60" s="647"/>
      <c r="W60" s="647"/>
      <c r="X60" s="647"/>
      <c r="Y60" s="647"/>
      <c r="Z60" s="647"/>
      <c r="AA60" s="647"/>
      <c r="AB60" s="647"/>
      <c r="AC60" s="647"/>
      <c r="AD60" s="647"/>
      <c r="AE60" s="648"/>
      <c r="AF60" s="740"/>
      <c r="AG60" s="741"/>
      <c r="AH60" s="741"/>
      <c r="AI60" s="741"/>
      <c r="AJ60" s="741"/>
      <c r="AK60" s="742"/>
      <c r="AL60" s="468"/>
      <c r="AM60" s="469"/>
      <c r="AN60" s="469"/>
      <c r="AO60" s="470"/>
      <c r="AP60" s="749"/>
      <c r="AQ60" s="750"/>
      <c r="AR60" s="750"/>
      <c r="AS60" s="751"/>
      <c r="AV60" s="38"/>
    </row>
    <row r="61" spans="2:48" ht="28.5" customHeight="1">
      <c r="B61" s="899"/>
      <c r="C61" s="646"/>
      <c r="D61" s="647"/>
      <c r="E61" s="647"/>
      <c r="F61" s="647"/>
      <c r="G61" s="647"/>
      <c r="H61" s="647"/>
      <c r="I61" s="648"/>
      <c r="J61" s="646"/>
      <c r="K61" s="647"/>
      <c r="L61" s="647"/>
      <c r="M61" s="647"/>
      <c r="N61" s="647"/>
      <c r="O61" s="647"/>
      <c r="P61" s="647"/>
      <c r="Q61" s="647"/>
      <c r="R61" s="647"/>
      <c r="S61" s="647"/>
      <c r="T61" s="647"/>
      <c r="U61" s="647"/>
      <c r="V61" s="647"/>
      <c r="W61" s="647"/>
      <c r="X61" s="647"/>
      <c r="Y61" s="647"/>
      <c r="Z61" s="647"/>
      <c r="AA61" s="647"/>
      <c r="AB61" s="647"/>
      <c r="AC61" s="647"/>
      <c r="AD61" s="647"/>
      <c r="AE61" s="648"/>
      <c r="AF61" s="740"/>
      <c r="AG61" s="741"/>
      <c r="AH61" s="741"/>
      <c r="AI61" s="741"/>
      <c r="AJ61" s="741"/>
      <c r="AK61" s="742"/>
      <c r="AL61" s="468"/>
      <c r="AM61" s="469"/>
      <c r="AN61" s="469"/>
      <c r="AO61" s="470"/>
      <c r="AP61" s="749"/>
      <c r="AQ61" s="750"/>
      <c r="AR61" s="750"/>
      <c r="AS61" s="751"/>
      <c r="AV61" s="38"/>
    </row>
    <row r="62" spans="2:48" ht="31.5" customHeight="1">
      <c r="B62" s="900"/>
      <c r="C62" s="649"/>
      <c r="D62" s="650"/>
      <c r="E62" s="650"/>
      <c r="F62" s="650"/>
      <c r="G62" s="650"/>
      <c r="H62" s="650"/>
      <c r="I62" s="651"/>
      <c r="J62" s="649"/>
      <c r="K62" s="650"/>
      <c r="L62" s="650"/>
      <c r="M62" s="650"/>
      <c r="N62" s="650"/>
      <c r="O62" s="650"/>
      <c r="P62" s="650"/>
      <c r="Q62" s="650"/>
      <c r="R62" s="650"/>
      <c r="S62" s="650"/>
      <c r="T62" s="650"/>
      <c r="U62" s="650"/>
      <c r="V62" s="650"/>
      <c r="W62" s="650"/>
      <c r="X62" s="650"/>
      <c r="Y62" s="650"/>
      <c r="Z62" s="650"/>
      <c r="AA62" s="650"/>
      <c r="AB62" s="650"/>
      <c r="AC62" s="650"/>
      <c r="AD62" s="650"/>
      <c r="AE62" s="651"/>
      <c r="AF62" s="743"/>
      <c r="AG62" s="744"/>
      <c r="AH62" s="744"/>
      <c r="AI62" s="744"/>
      <c r="AJ62" s="744"/>
      <c r="AK62" s="745"/>
      <c r="AL62" s="490"/>
      <c r="AM62" s="491"/>
      <c r="AN62" s="491"/>
      <c r="AO62" s="492"/>
      <c r="AP62" s="752"/>
      <c r="AQ62" s="753"/>
      <c r="AR62" s="753"/>
      <c r="AS62" s="754"/>
      <c r="AV62" s="38"/>
    </row>
    <row r="63" spans="2:48" ht="9.75" customHeight="1">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5"/>
      <c r="AQ63" s="5"/>
      <c r="AR63" s="5"/>
      <c r="AS63" s="5"/>
      <c r="AV63" s="38"/>
    </row>
    <row r="64" spans="2:48" ht="12" customHeight="1">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84" t="s">
        <v>301</v>
      </c>
      <c r="AM64" s="485"/>
      <c r="AN64" s="485"/>
      <c r="AO64" s="486"/>
      <c r="AP64" s="715" t="str">
        <f>IF(SUM(AP12:AS62)=0,"",SUM(AP12:AS62))</f>
        <v/>
      </c>
      <c r="AQ64" s="716"/>
      <c r="AR64" s="716"/>
      <c r="AS64" s="717"/>
      <c r="AV64" s="38"/>
    </row>
    <row r="65" spans="2:48" ht="12" customHeight="1">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90"/>
      <c r="AM65" s="491"/>
      <c r="AN65" s="491"/>
      <c r="AO65" s="492"/>
      <c r="AP65" s="718"/>
      <c r="AQ65" s="719"/>
      <c r="AR65" s="719"/>
      <c r="AS65" s="720"/>
      <c r="AV65" s="38"/>
    </row>
    <row r="66" spans="2:48" ht="15" customHeight="1" thickBot="1">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V66" s="38"/>
    </row>
    <row r="67" spans="2:48" ht="18" customHeight="1">
      <c r="B67" s="4"/>
      <c r="C67" s="4"/>
      <c r="D67" s="4"/>
      <c r="E67" s="4"/>
      <c r="F67" s="4"/>
      <c r="G67" s="4"/>
      <c r="H67" s="4"/>
      <c r="I67" s="4"/>
      <c r="J67" s="4"/>
      <c r="K67" s="4"/>
      <c r="L67" s="4"/>
      <c r="M67" s="484" t="s">
        <v>302</v>
      </c>
      <c r="N67" s="485"/>
      <c r="O67" s="485"/>
      <c r="P67" s="485"/>
      <c r="Q67" s="485"/>
      <c r="R67" s="485"/>
      <c r="S67" s="485"/>
      <c r="T67" s="485"/>
      <c r="U67" s="485"/>
      <c r="V67" s="485"/>
      <c r="W67" s="485"/>
      <c r="X67" s="485"/>
      <c r="Y67" s="486"/>
      <c r="Z67" s="721"/>
      <c r="AA67" s="722"/>
      <c r="AB67" s="722"/>
      <c r="AC67" s="722"/>
      <c r="AD67" s="723"/>
      <c r="AE67" s="4"/>
      <c r="AF67" s="727" t="s">
        <v>303</v>
      </c>
      <c r="AG67" s="728"/>
      <c r="AH67" s="728"/>
      <c r="AI67" s="728"/>
      <c r="AJ67" s="728"/>
      <c r="AK67" s="728"/>
      <c r="AL67" s="728"/>
      <c r="AM67" s="728"/>
      <c r="AN67" s="729"/>
      <c r="AO67" s="733" t="str">
        <f>IF(AP64=""," ",AP64/Z67)</f>
        <v xml:space="preserve"> </v>
      </c>
      <c r="AP67" s="733"/>
      <c r="AQ67" s="733"/>
      <c r="AR67" s="733"/>
      <c r="AS67" s="734"/>
      <c r="AV67" s="38"/>
    </row>
    <row r="68" spans="2:48" ht="12" customHeight="1" thickBot="1">
      <c r="B68" s="4"/>
      <c r="C68" s="4"/>
      <c r="D68" s="4"/>
      <c r="E68" s="4"/>
      <c r="F68" s="4"/>
      <c r="G68" s="4"/>
      <c r="H68" s="4"/>
      <c r="I68" s="4"/>
      <c r="J68" s="4"/>
      <c r="K68" s="4"/>
      <c r="L68" s="4"/>
      <c r="M68" s="490"/>
      <c r="N68" s="491"/>
      <c r="O68" s="491"/>
      <c r="P68" s="491"/>
      <c r="Q68" s="491"/>
      <c r="R68" s="491"/>
      <c r="S68" s="491"/>
      <c r="T68" s="491"/>
      <c r="U68" s="491"/>
      <c r="V68" s="491"/>
      <c r="W68" s="491"/>
      <c r="X68" s="491"/>
      <c r="Y68" s="492"/>
      <c r="Z68" s="724"/>
      <c r="AA68" s="725"/>
      <c r="AB68" s="725"/>
      <c r="AC68" s="725"/>
      <c r="AD68" s="726"/>
      <c r="AE68" s="4"/>
      <c r="AF68" s="730"/>
      <c r="AG68" s="731"/>
      <c r="AH68" s="731"/>
      <c r="AI68" s="731"/>
      <c r="AJ68" s="731"/>
      <c r="AK68" s="731"/>
      <c r="AL68" s="731"/>
      <c r="AM68" s="731"/>
      <c r="AN68" s="732"/>
      <c r="AO68" s="735"/>
      <c r="AP68" s="735"/>
      <c r="AQ68" s="735"/>
      <c r="AR68" s="735"/>
      <c r="AS68" s="736"/>
      <c r="AV68" s="38"/>
    </row>
    <row r="69" spans="2:48" ht="4.5" customHeight="1">
      <c r="AV69" s="38"/>
    </row>
    <row r="70" spans="2:48" ht="12" customHeight="1">
      <c r="B70" s="43" t="s">
        <v>304</v>
      </c>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V70" s="38"/>
    </row>
    <row r="71" spans="2:48" ht="11.25" customHeight="1">
      <c r="B71" s="714" t="s">
        <v>305</v>
      </c>
      <c r="C71" s="714"/>
      <c r="D71" s="714"/>
      <c r="E71" s="714"/>
      <c r="F71" s="714"/>
      <c r="G71" s="714"/>
      <c r="H71" s="714"/>
      <c r="I71" s="714"/>
      <c r="J71" s="714"/>
      <c r="K71" s="714"/>
      <c r="L71" s="714"/>
      <c r="M71" s="714"/>
      <c r="N71" s="714"/>
      <c r="O71" s="714"/>
      <c r="P71" s="714"/>
      <c r="Q71" s="714"/>
      <c r="R71" s="714"/>
      <c r="S71" s="714"/>
      <c r="T71" s="714"/>
      <c r="U71" s="714"/>
      <c r="V71" s="714"/>
      <c r="W71" s="714"/>
      <c r="X71" s="714"/>
      <c r="Y71" s="714"/>
      <c r="Z71" s="714"/>
      <c r="AA71" s="714"/>
      <c r="AB71" s="714"/>
      <c r="AC71" s="714"/>
      <c r="AD71" s="714"/>
      <c r="AE71" s="714"/>
      <c r="AF71" s="714"/>
      <c r="AG71" s="714"/>
      <c r="AH71" s="714"/>
      <c r="AI71" s="714"/>
      <c r="AJ71" s="714"/>
      <c r="AK71" s="714"/>
      <c r="AL71" s="714"/>
      <c r="AM71" s="714"/>
      <c r="AN71" s="714"/>
      <c r="AO71" s="714"/>
      <c r="AP71" s="714"/>
      <c r="AQ71" s="714"/>
      <c r="AR71" s="714"/>
      <c r="AS71" s="714"/>
      <c r="AV71" s="38"/>
    </row>
    <row r="72" spans="2:48" ht="14.25" customHeight="1">
      <c r="B72" s="714"/>
      <c r="C72" s="714"/>
      <c r="D72" s="714"/>
      <c r="E72" s="714"/>
      <c r="F72" s="714"/>
      <c r="G72" s="714"/>
      <c r="H72" s="714"/>
      <c r="I72" s="714"/>
      <c r="J72" s="714"/>
      <c r="K72" s="714"/>
      <c r="L72" s="714"/>
      <c r="M72" s="714"/>
      <c r="N72" s="714"/>
      <c r="O72" s="714"/>
      <c r="P72" s="714"/>
      <c r="Q72" s="714"/>
      <c r="R72" s="714"/>
      <c r="S72" s="714"/>
      <c r="T72" s="714"/>
      <c r="U72" s="714"/>
      <c r="V72" s="714"/>
      <c r="W72" s="714"/>
      <c r="X72" s="714"/>
      <c r="Y72" s="714"/>
      <c r="Z72" s="714"/>
      <c r="AA72" s="714"/>
      <c r="AB72" s="714"/>
      <c r="AC72" s="714"/>
      <c r="AD72" s="714"/>
      <c r="AE72" s="714"/>
      <c r="AF72" s="714"/>
      <c r="AG72" s="714"/>
      <c r="AH72" s="714"/>
      <c r="AI72" s="714"/>
      <c r="AJ72" s="714"/>
      <c r="AK72" s="714"/>
      <c r="AL72" s="714"/>
      <c r="AM72" s="714"/>
      <c r="AN72" s="714"/>
      <c r="AO72" s="714"/>
      <c r="AP72" s="714"/>
      <c r="AQ72" s="714"/>
      <c r="AR72" s="714"/>
      <c r="AS72" s="714"/>
      <c r="AV72" s="38"/>
    </row>
    <row r="73" spans="2:48" ht="1.5" customHeight="1">
      <c r="B73" s="108"/>
      <c r="C73" s="108"/>
      <c r="D73" s="108"/>
      <c r="E73" s="108"/>
      <c r="F73" s="108"/>
      <c r="G73" s="108"/>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V73" s="38"/>
    </row>
    <row r="74" spans="2:48" ht="15" customHeight="1">
      <c r="B74" s="3" t="s">
        <v>306</v>
      </c>
      <c r="AQ74" s="44"/>
      <c r="AV74" s="38"/>
    </row>
    <row r="75" spans="2:48" ht="9" customHeight="1">
      <c r="B75" s="556" t="s">
        <v>243</v>
      </c>
      <c r="C75" s="557"/>
      <c r="D75" s="557"/>
      <c r="E75" s="557"/>
      <c r="F75" s="557"/>
      <c r="G75" s="557"/>
      <c r="H75" s="463" t="s">
        <v>307</v>
      </c>
      <c r="I75" s="463"/>
      <c r="J75" s="463"/>
      <c r="K75" s="463"/>
      <c r="L75" s="463"/>
      <c r="M75" s="463"/>
      <c r="N75" s="463"/>
      <c r="O75" s="463"/>
      <c r="P75" s="463"/>
      <c r="Q75" s="463"/>
      <c r="R75" s="463"/>
      <c r="S75" s="463"/>
      <c r="T75" s="463"/>
      <c r="U75" s="463"/>
      <c r="V75" s="463"/>
      <c r="W75" s="463"/>
      <c r="X75" s="463"/>
      <c r="Y75" s="463"/>
      <c r="Z75" s="463"/>
      <c r="AA75" s="463"/>
      <c r="AB75" s="463"/>
      <c r="AC75" s="463"/>
      <c r="AD75" s="463"/>
      <c r="AE75" s="463"/>
      <c r="AF75" s="463"/>
      <c r="AG75" s="463"/>
      <c r="AH75" s="463"/>
      <c r="AI75" s="484" t="s">
        <v>308</v>
      </c>
      <c r="AJ75" s="485"/>
      <c r="AK75" s="485"/>
      <c r="AL75" s="485"/>
      <c r="AM75" s="486"/>
      <c r="AN75" s="643" t="s">
        <v>309</v>
      </c>
      <c r="AO75" s="644"/>
      <c r="AP75" s="644"/>
      <c r="AQ75" s="645"/>
      <c r="AV75" s="38"/>
    </row>
    <row r="76" spans="2:48" ht="3" customHeight="1">
      <c r="B76" s="617"/>
      <c r="C76" s="347"/>
      <c r="D76" s="347"/>
      <c r="E76" s="347"/>
      <c r="F76" s="347"/>
      <c r="G76" s="347"/>
      <c r="H76" s="463"/>
      <c r="I76" s="463"/>
      <c r="J76" s="463"/>
      <c r="K76" s="463"/>
      <c r="L76" s="463"/>
      <c r="M76" s="463"/>
      <c r="N76" s="463"/>
      <c r="O76" s="463"/>
      <c r="P76" s="463"/>
      <c r="Q76" s="463"/>
      <c r="R76" s="463"/>
      <c r="S76" s="463"/>
      <c r="T76" s="463"/>
      <c r="U76" s="463"/>
      <c r="V76" s="463"/>
      <c r="W76" s="463"/>
      <c r="X76" s="463"/>
      <c r="Y76" s="463"/>
      <c r="Z76" s="463"/>
      <c r="AA76" s="463"/>
      <c r="AB76" s="463"/>
      <c r="AC76" s="463"/>
      <c r="AD76" s="463"/>
      <c r="AE76" s="463"/>
      <c r="AF76" s="463"/>
      <c r="AG76" s="463"/>
      <c r="AH76" s="463"/>
      <c r="AI76" s="468"/>
      <c r="AJ76" s="469"/>
      <c r="AK76" s="469"/>
      <c r="AL76" s="469"/>
      <c r="AM76" s="470"/>
      <c r="AN76" s="646"/>
      <c r="AO76" s="647"/>
      <c r="AP76" s="647"/>
      <c r="AQ76" s="648"/>
      <c r="AV76" s="38"/>
    </row>
    <row r="77" spans="2:48" ht="17.25" customHeight="1">
      <c r="B77" s="487"/>
      <c r="C77" s="488"/>
      <c r="D77" s="488"/>
      <c r="E77" s="488"/>
      <c r="F77" s="488"/>
      <c r="G77" s="488"/>
      <c r="H77" s="463"/>
      <c r="I77" s="463"/>
      <c r="J77" s="463"/>
      <c r="K77" s="463"/>
      <c r="L77" s="463"/>
      <c r="M77" s="463"/>
      <c r="N77" s="463"/>
      <c r="O77" s="463"/>
      <c r="P77" s="463"/>
      <c r="Q77" s="463"/>
      <c r="R77" s="463"/>
      <c r="S77" s="463"/>
      <c r="T77" s="463"/>
      <c r="U77" s="463"/>
      <c r="V77" s="463"/>
      <c r="W77" s="463"/>
      <c r="X77" s="463"/>
      <c r="Y77" s="463"/>
      <c r="Z77" s="463"/>
      <c r="AA77" s="463"/>
      <c r="AB77" s="463"/>
      <c r="AC77" s="463"/>
      <c r="AD77" s="463"/>
      <c r="AE77" s="463"/>
      <c r="AF77" s="463"/>
      <c r="AG77" s="463"/>
      <c r="AH77" s="463"/>
      <c r="AI77" s="490"/>
      <c r="AJ77" s="491"/>
      <c r="AK77" s="491"/>
      <c r="AL77" s="491"/>
      <c r="AM77" s="492"/>
      <c r="AN77" s="649"/>
      <c r="AO77" s="650"/>
      <c r="AP77" s="650"/>
      <c r="AQ77" s="651"/>
      <c r="AV77" s="38"/>
    </row>
    <row r="78" spans="2:48" ht="9.75" customHeight="1">
      <c r="B78" s="599" t="s">
        <v>116</v>
      </c>
      <c r="C78" s="643" t="s">
        <v>310</v>
      </c>
      <c r="D78" s="644"/>
      <c r="E78" s="644"/>
      <c r="F78" s="644"/>
      <c r="G78" s="645"/>
      <c r="H78" s="623" t="s">
        <v>311</v>
      </c>
      <c r="I78" s="624"/>
      <c r="J78" s="624"/>
      <c r="K78" s="624"/>
      <c r="L78" s="624"/>
      <c r="M78" s="624"/>
      <c r="N78" s="624"/>
      <c r="O78" s="624"/>
      <c r="P78" s="624"/>
      <c r="Q78" s="625"/>
      <c r="R78" s="623" t="s">
        <v>312</v>
      </c>
      <c r="S78" s="624"/>
      <c r="T78" s="624"/>
      <c r="U78" s="624"/>
      <c r="V78" s="624"/>
      <c r="W78" s="624"/>
      <c r="X78" s="624"/>
      <c r="Y78" s="624"/>
      <c r="Z78" s="624"/>
      <c r="AA78" s="624"/>
      <c r="AB78" s="624"/>
      <c r="AC78" s="624"/>
      <c r="AD78" s="624"/>
      <c r="AE78" s="624"/>
      <c r="AF78" s="624"/>
      <c r="AG78" s="624"/>
      <c r="AH78" s="625"/>
      <c r="AI78" s="676"/>
      <c r="AJ78" s="677"/>
      <c r="AK78" s="677"/>
      <c r="AL78" s="677"/>
      <c r="AM78" s="678"/>
      <c r="AN78" s="704"/>
      <c r="AO78" s="705"/>
      <c r="AP78" s="705"/>
      <c r="AQ78" s="706"/>
      <c r="AV78" s="38"/>
    </row>
    <row r="79" spans="2:48" ht="6" customHeight="1">
      <c r="B79" s="600"/>
      <c r="C79" s="646"/>
      <c r="D79" s="647"/>
      <c r="E79" s="647"/>
      <c r="F79" s="647"/>
      <c r="G79" s="648"/>
      <c r="H79" s="652"/>
      <c r="I79" s="653"/>
      <c r="J79" s="653"/>
      <c r="K79" s="653"/>
      <c r="L79" s="653"/>
      <c r="M79" s="653"/>
      <c r="N79" s="653"/>
      <c r="O79" s="653"/>
      <c r="P79" s="653"/>
      <c r="Q79" s="654"/>
      <c r="R79" s="652"/>
      <c r="S79" s="653"/>
      <c r="T79" s="653"/>
      <c r="U79" s="653"/>
      <c r="V79" s="653"/>
      <c r="W79" s="653"/>
      <c r="X79" s="653"/>
      <c r="Y79" s="653"/>
      <c r="Z79" s="653"/>
      <c r="AA79" s="653"/>
      <c r="AB79" s="653"/>
      <c r="AC79" s="653"/>
      <c r="AD79" s="653"/>
      <c r="AE79" s="653"/>
      <c r="AF79" s="653"/>
      <c r="AG79" s="653"/>
      <c r="AH79" s="654"/>
      <c r="AI79" s="679"/>
      <c r="AJ79" s="680"/>
      <c r="AK79" s="680"/>
      <c r="AL79" s="680"/>
      <c r="AM79" s="681"/>
      <c r="AN79" s="707"/>
      <c r="AO79" s="708"/>
      <c r="AP79" s="708"/>
      <c r="AQ79" s="709"/>
      <c r="AV79" s="38"/>
    </row>
    <row r="80" spans="2:48" ht="6" customHeight="1">
      <c r="B80" s="600"/>
      <c r="C80" s="646"/>
      <c r="D80" s="647"/>
      <c r="E80" s="647"/>
      <c r="F80" s="647"/>
      <c r="G80" s="648"/>
      <c r="H80" s="652"/>
      <c r="I80" s="653"/>
      <c r="J80" s="653"/>
      <c r="K80" s="653"/>
      <c r="L80" s="653"/>
      <c r="M80" s="653"/>
      <c r="N80" s="653"/>
      <c r="O80" s="653"/>
      <c r="P80" s="653"/>
      <c r="Q80" s="654"/>
      <c r="R80" s="652"/>
      <c r="S80" s="653"/>
      <c r="T80" s="653"/>
      <c r="U80" s="653"/>
      <c r="V80" s="653"/>
      <c r="W80" s="653"/>
      <c r="X80" s="653"/>
      <c r="Y80" s="653"/>
      <c r="Z80" s="653"/>
      <c r="AA80" s="653"/>
      <c r="AB80" s="653"/>
      <c r="AC80" s="653"/>
      <c r="AD80" s="653"/>
      <c r="AE80" s="653"/>
      <c r="AF80" s="653"/>
      <c r="AG80" s="653"/>
      <c r="AH80" s="654"/>
      <c r="AI80" s="679"/>
      <c r="AJ80" s="680"/>
      <c r="AK80" s="680"/>
      <c r="AL80" s="680"/>
      <c r="AM80" s="681"/>
      <c r="AN80" s="707"/>
      <c r="AO80" s="708"/>
      <c r="AP80" s="708"/>
      <c r="AQ80" s="709"/>
      <c r="AV80" s="38"/>
    </row>
    <row r="81" spans="2:48" ht="9.75" customHeight="1">
      <c r="B81" s="600"/>
      <c r="C81" s="646"/>
      <c r="D81" s="647"/>
      <c r="E81" s="647"/>
      <c r="F81" s="647"/>
      <c r="G81" s="648"/>
      <c r="H81" s="652"/>
      <c r="I81" s="653"/>
      <c r="J81" s="653"/>
      <c r="K81" s="653"/>
      <c r="L81" s="653"/>
      <c r="M81" s="653"/>
      <c r="N81" s="653"/>
      <c r="O81" s="653"/>
      <c r="P81" s="653"/>
      <c r="Q81" s="654"/>
      <c r="R81" s="626"/>
      <c r="S81" s="627"/>
      <c r="T81" s="627"/>
      <c r="U81" s="627"/>
      <c r="V81" s="627"/>
      <c r="W81" s="627"/>
      <c r="X81" s="627"/>
      <c r="Y81" s="627"/>
      <c r="Z81" s="627"/>
      <c r="AA81" s="627"/>
      <c r="AB81" s="627"/>
      <c r="AC81" s="627"/>
      <c r="AD81" s="627"/>
      <c r="AE81" s="627"/>
      <c r="AF81" s="627"/>
      <c r="AG81" s="627"/>
      <c r="AH81" s="628"/>
      <c r="AI81" s="682"/>
      <c r="AJ81" s="683"/>
      <c r="AK81" s="683"/>
      <c r="AL81" s="683"/>
      <c r="AM81" s="684"/>
      <c r="AN81" s="710"/>
      <c r="AO81" s="711"/>
      <c r="AP81" s="711"/>
      <c r="AQ81" s="712"/>
      <c r="AV81" s="38"/>
    </row>
    <row r="82" spans="2:48" ht="11.25" customHeight="1">
      <c r="B82" s="600"/>
      <c r="C82" s="646"/>
      <c r="D82" s="647"/>
      <c r="E82" s="647"/>
      <c r="F82" s="647"/>
      <c r="G82" s="648"/>
      <c r="H82" s="652"/>
      <c r="I82" s="653"/>
      <c r="J82" s="653"/>
      <c r="K82" s="653"/>
      <c r="L82" s="653"/>
      <c r="M82" s="653"/>
      <c r="N82" s="653"/>
      <c r="O82" s="653"/>
      <c r="P82" s="653"/>
      <c r="Q82" s="654"/>
      <c r="R82" s="713" t="s">
        <v>313</v>
      </c>
      <c r="S82" s="713"/>
      <c r="T82" s="713"/>
      <c r="U82" s="713"/>
      <c r="V82" s="713"/>
      <c r="W82" s="713"/>
      <c r="X82" s="713"/>
      <c r="Y82" s="713"/>
      <c r="Z82" s="713"/>
      <c r="AA82" s="629"/>
      <c r="AB82" s="593"/>
      <c r="AC82" s="593"/>
      <c r="AD82" s="593"/>
      <c r="AE82" s="631" t="s">
        <v>314</v>
      </c>
      <c r="AF82" s="685" t="str">
        <f>IF(AA82="","",AA84/AA82)</f>
        <v/>
      </c>
      <c r="AG82" s="686"/>
      <c r="AH82" s="687"/>
      <c r="AI82" s="484">
        <v>1</v>
      </c>
      <c r="AJ82" s="485"/>
      <c r="AK82" s="485"/>
      <c r="AL82" s="485"/>
      <c r="AM82" s="486"/>
      <c r="AN82" s="611" t="str">
        <f>IF(AF82="","",IF(AF82&gt;=0.8,1,0))</f>
        <v/>
      </c>
      <c r="AO82" s="612"/>
      <c r="AP82" s="612"/>
      <c r="AQ82" s="613"/>
      <c r="AV82" s="38"/>
    </row>
    <row r="83" spans="2:48" ht="11.25" customHeight="1">
      <c r="B83" s="600"/>
      <c r="C83" s="646"/>
      <c r="D83" s="647"/>
      <c r="E83" s="647"/>
      <c r="F83" s="647"/>
      <c r="G83" s="648"/>
      <c r="H83" s="652"/>
      <c r="I83" s="653"/>
      <c r="J83" s="653"/>
      <c r="K83" s="653"/>
      <c r="L83" s="653"/>
      <c r="M83" s="653"/>
      <c r="N83" s="653"/>
      <c r="O83" s="653"/>
      <c r="P83" s="653"/>
      <c r="Q83" s="654"/>
      <c r="R83" s="713"/>
      <c r="S83" s="713"/>
      <c r="T83" s="713"/>
      <c r="U83" s="713"/>
      <c r="V83" s="713"/>
      <c r="W83" s="713"/>
      <c r="X83" s="713"/>
      <c r="Y83" s="713"/>
      <c r="Z83" s="713"/>
      <c r="AA83" s="630"/>
      <c r="AB83" s="597"/>
      <c r="AC83" s="597"/>
      <c r="AD83" s="597"/>
      <c r="AE83" s="632"/>
      <c r="AF83" s="688"/>
      <c r="AG83" s="689"/>
      <c r="AH83" s="690"/>
      <c r="AI83" s="468"/>
      <c r="AJ83" s="469"/>
      <c r="AK83" s="469"/>
      <c r="AL83" s="469"/>
      <c r="AM83" s="470"/>
      <c r="AN83" s="664"/>
      <c r="AO83" s="665"/>
      <c r="AP83" s="665"/>
      <c r="AQ83" s="666"/>
      <c r="AV83" s="38"/>
    </row>
    <row r="84" spans="2:48" ht="11.25" customHeight="1">
      <c r="B84" s="600"/>
      <c r="C84" s="646"/>
      <c r="D84" s="647"/>
      <c r="E84" s="647"/>
      <c r="F84" s="647"/>
      <c r="G84" s="648"/>
      <c r="H84" s="652"/>
      <c r="I84" s="653"/>
      <c r="J84" s="653"/>
      <c r="K84" s="653"/>
      <c r="L84" s="653"/>
      <c r="M84" s="653"/>
      <c r="N84" s="653"/>
      <c r="O84" s="653"/>
      <c r="P84" s="653"/>
      <c r="Q84" s="654"/>
      <c r="R84" s="713" t="s">
        <v>315</v>
      </c>
      <c r="S84" s="713"/>
      <c r="T84" s="713"/>
      <c r="U84" s="713"/>
      <c r="V84" s="713"/>
      <c r="W84" s="713"/>
      <c r="X84" s="713"/>
      <c r="Y84" s="713"/>
      <c r="Z84" s="713"/>
      <c r="AA84" s="629"/>
      <c r="AB84" s="593"/>
      <c r="AC84" s="593"/>
      <c r="AD84" s="593"/>
      <c r="AE84" s="631" t="s">
        <v>314</v>
      </c>
      <c r="AF84" s="688"/>
      <c r="AG84" s="689"/>
      <c r="AH84" s="690"/>
      <c r="AI84" s="468"/>
      <c r="AJ84" s="469"/>
      <c r="AK84" s="469"/>
      <c r="AL84" s="469"/>
      <c r="AM84" s="470"/>
      <c r="AN84" s="664"/>
      <c r="AO84" s="665"/>
      <c r="AP84" s="665"/>
      <c r="AQ84" s="666"/>
      <c r="AV84" s="38"/>
    </row>
    <row r="85" spans="2:48" ht="11.25" customHeight="1">
      <c r="B85" s="601"/>
      <c r="C85" s="649"/>
      <c r="D85" s="650"/>
      <c r="E85" s="650"/>
      <c r="F85" s="650"/>
      <c r="G85" s="651"/>
      <c r="H85" s="626"/>
      <c r="I85" s="627"/>
      <c r="J85" s="627"/>
      <c r="K85" s="627"/>
      <c r="L85" s="627"/>
      <c r="M85" s="627"/>
      <c r="N85" s="627"/>
      <c r="O85" s="627"/>
      <c r="P85" s="627"/>
      <c r="Q85" s="628"/>
      <c r="R85" s="713"/>
      <c r="S85" s="713"/>
      <c r="T85" s="713"/>
      <c r="U85" s="713"/>
      <c r="V85" s="713"/>
      <c r="W85" s="713"/>
      <c r="X85" s="713"/>
      <c r="Y85" s="713"/>
      <c r="Z85" s="713"/>
      <c r="AA85" s="630"/>
      <c r="AB85" s="597"/>
      <c r="AC85" s="597"/>
      <c r="AD85" s="597"/>
      <c r="AE85" s="632"/>
      <c r="AF85" s="691"/>
      <c r="AG85" s="692"/>
      <c r="AH85" s="693"/>
      <c r="AI85" s="490"/>
      <c r="AJ85" s="491"/>
      <c r="AK85" s="491"/>
      <c r="AL85" s="491"/>
      <c r="AM85" s="492"/>
      <c r="AN85" s="614"/>
      <c r="AO85" s="615"/>
      <c r="AP85" s="615"/>
      <c r="AQ85" s="616"/>
      <c r="AV85" s="38"/>
    </row>
    <row r="86" spans="2:48" ht="15" customHeight="1">
      <c r="B86" s="599" t="s">
        <v>119</v>
      </c>
      <c r="C86" s="643" t="s">
        <v>316</v>
      </c>
      <c r="D86" s="644"/>
      <c r="E86" s="644"/>
      <c r="F86" s="644"/>
      <c r="G86" s="645"/>
      <c r="H86" s="623" t="s">
        <v>317</v>
      </c>
      <c r="I86" s="624"/>
      <c r="J86" s="624"/>
      <c r="K86" s="624"/>
      <c r="L86" s="624"/>
      <c r="M86" s="624"/>
      <c r="N86" s="624"/>
      <c r="O86" s="624"/>
      <c r="P86" s="624"/>
      <c r="Q86" s="625"/>
      <c r="R86" s="623" t="s">
        <v>318</v>
      </c>
      <c r="S86" s="624"/>
      <c r="T86" s="624"/>
      <c r="U86" s="624"/>
      <c r="V86" s="624"/>
      <c r="W86" s="624"/>
      <c r="X86" s="624"/>
      <c r="Y86" s="624"/>
      <c r="Z86" s="624"/>
      <c r="AA86" s="624"/>
      <c r="AB86" s="624"/>
      <c r="AC86" s="624"/>
      <c r="AD86" s="624"/>
      <c r="AE86" s="624"/>
      <c r="AF86" s="624"/>
      <c r="AG86" s="624"/>
      <c r="AH86" s="625"/>
      <c r="AI86" s="676"/>
      <c r="AJ86" s="677"/>
      <c r="AK86" s="677"/>
      <c r="AL86" s="677"/>
      <c r="AM86" s="678"/>
      <c r="AN86" s="695"/>
      <c r="AO86" s="696"/>
      <c r="AP86" s="696"/>
      <c r="AQ86" s="697"/>
      <c r="AV86" s="38"/>
    </row>
    <row r="87" spans="2:48" ht="15" hidden="1" customHeight="1">
      <c r="B87" s="600"/>
      <c r="C87" s="646"/>
      <c r="D87" s="647"/>
      <c r="E87" s="647"/>
      <c r="F87" s="647"/>
      <c r="G87" s="648"/>
      <c r="H87" s="652"/>
      <c r="I87" s="653"/>
      <c r="J87" s="653"/>
      <c r="K87" s="653"/>
      <c r="L87" s="653"/>
      <c r="M87" s="653"/>
      <c r="N87" s="653"/>
      <c r="O87" s="653"/>
      <c r="P87" s="653"/>
      <c r="Q87" s="654"/>
      <c r="R87" s="652"/>
      <c r="S87" s="653"/>
      <c r="T87" s="653"/>
      <c r="U87" s="653"/>
      <c r="V87" s="653"/>
      <c r="W87" s="653"/>
      <c r="X87" s="653"/>
      <c r="Y87" s="653"/>
      <c r="Z87" s="653"/>
      <c r="AA87" s="653"/>
      <c r="AB87" s="653"/>
      <c r="AC87" s="653"/>
      <c r="AD87" s="653"/>
      <c r="AE87" s="653"/>
      <c r="AF87" s="653"/>
      <c r="AG87" s="653"/>
      <c r="AH87" s="654"/>
      <c r="AI87" s="679"/>
      <c r="AJ87" s="680"/>
      <c r="AK87" s="680"/>
      <c r="AL87" s="680"/>
      <c r="AM87" s="681"/>
      <c r="AN87" s="698"/>
      <c r="AO87" s="699"/>
      <c r="AP87" s="699"/>
      <c r="AQ87" s="700"/>
      <c r="AV87" s="38"/>
    </row>
    <row r="88" spans="2:48" ht="15" customHeight="1">
      <c r="B88" s="600"/>
      <c r="C88" s="646"/>
      <c r="D88" s="647"/>
      <c r="E88" s="647"/>
      <c r="F88" s="647"/>
      <c r="G88" s="648"/>
      <c r="H88" s="652"/>
      <c r="I88" s="653"/>
      <c r="J88" s="653"/>
      <c r="K88" s="653"/>
      <c r="L88" s="653"/>
      <c r="M88" s="653"/>
      <c r="N88" s="653"/>
      <c r="O88" s="653"/>
      <c r="P88" s="653"/>
      <c r="Q88" s="654"/>
      <c r="R88" s="652"/>
      <c r="S88" s="653"/>
      <c r="T88" s="653"/>
      <c r="U88" s="653"/>
      <c r="V88" s="653"/>
      <c r="W88" s="653"/>
      <c r="X88" s="653"/>
      <c r="Y88" s="653"/>
      <c r="Z88" s="653"/>
      <c r="AA88" s="653"/>
      <c r="AB88" s="653"/>
      <c r="AC88" s="653"/>
      <c r="AD88" s="653"/>
      <c r="AE88" s="653"/>
      <c r="AF88" s="653"/>
      <c r="AG88" s="653"/>
      <c r="AH88" s="654"/>
      <c r="AI88" s="679"/>
      <c r="AJ88" s="680"/>
      <c r="AK88" s="680"/>
      <c r="AL88" s="680"/>
      <c r="AM88" s="681"/>
      <c r="AN88" s="698"/>
      <c r="AO88" s="699"/>
      <c r="AP88" s="699"/>
      <c r="AQ88" s="700"/>
      <c r="AV88" s="38"/>
    </row>
    <row r="89" spans="2:48" ht="15" customHeight="1">
      <c r="B89" s="600"/>
      <c r="C89" s="646"/>
      <c r="D89" s="647"/>
      <c r="E89" s="647"/>
      <c r="F89" s="647"/>
      <c r="G89" s="648"/>
      <c r="H89" s="652"/>
      <c r="I89" s="653"/>
      <c r="J89" s="653"/>
      <c r="K89" s="653"/>
      <c r="L89" s="653"/>
      <c r="M89" s="653"/>
      <c r="N89" s="653"/>
      <c r="O89" s="653"/>
      <c r="P89" s="653"/>
      <c r="Q89" s="654"/>
      <c r="R89" s="626"/>
      <c r="S89" s="627"/>
      <c r="T89" s="627"/>
      <c r="U89" s="627"/>
      <c r="V89" s="627"/>
      <c r="W89" s="627"/>
      <c r="X89" s="627"/>
      <c r="Y89" s="627"/>
      <c r="Z89" s="627"/>
      <c r="AA89" s="627"/>
      <c r="AB89" s="627"/>
      <c r="AC89" s="627"/>
      <c r="AD89" s="627"/>
      <c r="AE89" s="627"/>
      <c r="AF89" s="627"/>
      <c r="AG89" s="627"/>
      <c r="AH89" s="628"/>
      <c r="AI89" s="682"/>
      <c r="AJ89" s="683"/>
      <c r="AK89" s="683"/>
      <c r="AL89" s="683"/>
      <c r="AM89" s="684"/>
      <c r="AN89" s="701"/>
      <c r="AO89" s="702"/>
      <c r="AP89" s="702"/>
      <c r="AQ89" s="703"/>
      <c r="AV89" s="38"/>
    </row>
    <row r="90" spans="2:48" ht="11.25" customHeight="1">
      <c r="B90" s="600"/>
      <c r="C90" s="646"/>
      <c r="D90" s="647"/>
      <c r="E90" s="647"/>
      <c r="F90" s="647"/>
      <c r="G90" s="648"/>
      <c r="H90" s="652"/>
      <c r="I90" s="653"/>
      <c r="J90" s="653"/>
      <c r="K90" s="653"/>
      <c r="L90" s="653"/>
      <c r="M90" s="653"/>
      <c r="N90" s="653"/>
      <c r="O90" s="653"/>
      <c r="P90" s="653"/>
      <c r="Q90" s="654"/>
      <c r="R90" s="623" t="s">
        <v>319</v>
      </c>
      <c r="S90" s="624"/>
      <c r="T90" s="624"/>
      <c r="U90" s="624"/>
      <c r="V90" s="624"/>
      <c r="W90" s="624"/>
      <c r="X90" s="624"/>
      <c r="Y90" s="624"/>
      <c r="Z90" s="624"/>
      <c r="AA90" s="624"/>
      <c r="AB90" s="624"/>
      <c r="AC90" s="624"/>
      <c r="AD90" s="624"/>
      <c r="AE90" s="624"/>
      <c r="AF90" s="624"/>
      <c r="AG90" s="624"/>
      <c r="AH90" s="625"/>
      <c r="AI90" s="676"/>
      <c r="AJ90" s="677"/>
      <c r="AK90" s="677"/>
      <c r="AL90" s="677"/>
      <c r="AM90" s="678"/>
      <c r="AN90" s="655"/>
      <c r="AO90" s="656"/>
      <c r="AP90" s="656"/>
      <c r="AQ90" s="657"/>
      <c r="AV90" s="38"/>
    </row>
    <row r="91" spans="2:48" ht="11.25" customHeight="1">
      <c r="B91" s="600"/>
      <c r="C91" s="646"/>
      <c r="D91" s="647"/>
      <c r="E91" s="647"/>
      <c r="F91" s="647"/>
      <c r="G91" s="648"/>
      <c r="H91" s="652"/>
      <c r="I91" s="653"/>
      <c r="J91" s="653"/>
      <c r="K91" s="653"/>
      <c r="L91" s="653"/>
      <c r="M91" s="653"/>
      <c r="N91" s="653"/>
      <c r="O91" s="653"/>
      <c r="P91" s="653"/>
      <c r="Q91" s="654"/>
      <c r="R91" s="652"/>
      <c r="S91" s="653"/>
      <c r="T91" s="653"/>
      <c r="U91" s="653"/>
      <c r="V91" s="653"/>
      <c r="W91" s="653"/>
      <c r="X91" s="653"/>
      <c r="Y91" s="653"/>
      <c r="Z91" s="653"/>
      <c r="AA91" s="653"/>
      <c r="AB91" s="653"/>
      <c r="AC91" s="653"/>
      <c r="AD91" s="653"/>
      <c r="AE91" s="653"/>
      <c r="AF91" s="653"/>
      <c r="AG91" s="653"/>
      <c r="AH91" s="654"/>
      <c r="AI91" s="679"/>
      <c r="AJ91" s="680"/>
      <c r="AK91" s="680"/>
      <c r="AL91" s="680"/>
      <c r="AM91" s="681"/>
      <c r="AN91" s="658"/>
      <c r="AO91" s="659"/>
      <c r="AP91" s="659"/>
      <c r="AQ91" s="660"/>
      <c r="AV91" s="38"/>
    </row>
    <row r="92" spans="2:48" ht="11.25" customHeight="1">
      <c r="B92" s="600"/>
      <c r="C92" s="646"/>
      <c r="D92" s="647"/>
      <c r="E92" s="647"/>
      <c r="F92" s="647"/>
      <c r="G92" s="648"/>
      <c r="H92" s="652"/>
      <c r="I92" s="653"/>
      <c r="J92" s="653"/>
      <c r="K92" s="653"/>
      <c r="L92" s="653"/>
      <c r="M92" s="653"/>
      <c r="N92" s="653"/>
      <c r="O92" s="653"/>
      <c r="P92" s="653"/>
      <c r="Q92" s="654"/>
      <c r="R92" s="667"/>
      <c r="S92" s="623" t="s">
        <v>313</v>
      </c>
      <c r="T92" s="624"/>
      <c r="U92" s="624"/>
      <c r="V92" s="624"/>
      <c r="W92" s="624"/>
      <c r="X92" s="624"/>
      <c r="Y92" s="624"/>
      <c r="Z92" s="625"/>
      <c r="AA92" s="629"/>
      <c r="AB92" s="593"/>
      <c r="AC92" s="593"/>
      <c r="AD92" s="593"/>
      <c r="AE92" s="631" t="s">
        <v>320</v>
      </c>
      <c r="AF92" s="685" t="str">
        <f>IF(AA92="","",AA94/AA92)</f>
        <v/>
      </c>
      <c r="AG92" s="686"/>
      <c r="AH92" s="687"/>
      <c r="AI92" s="679"/>
      <c r="AJ92" s="680"/>
      <c r="AK92" s="680"/>
      <c r="AL92" s="680"/>
      <c r="AM92" s="681"/>
      <c r="AN92" s="658"/>
      <c r="AO92" s="659"/>
      <c r="AP92" s="659"/>
      <c r="AQ92" s="660"/>
      <c r="AV92" s="38"/>
    </row>
    <row r="93" spans="2:48" ht="11.25" customHeight="1">
      <c r="B93" s="600"/>
      <c r="C93" s="646"/>
      <c r="D93" s="647"/>
      <c r="E93" s="647"/>
      <c r="F93" s="647"/>
      <c r="G93" s="648"/>
      <c r="H93" s="652"/>
      <c r="I93" s="653"/>
      <c r="J93" s="653"/>
      <c r="K93" s="653"/>
      <c r="L93" s="653"/>
      <c r="M93" s="653"/>
      <c r="N93" s="653"/>
      <c r="O93" s="653"/>
      <c r="P93" s="653"/>
      <c r="Q93" s="654"/>
      <c r="R93" s="667"/>
      <c r="S93" s="626"/>
      <c r="T93" s="627"/>
      <c r="U93" s="627"/>
      <c r="V93" s="627"/>
      <c r="W93" s="627"/>
      <c r="X93" s="627"/>
      <c r="Y93" s="627"/>
      <c r="Z93" s="628"/>
      <c r="AA93" s="630"/>
      <c r="AB93" s="597"/>
      <c r="AC93" s="597"/>
      <c r="AD93" s="597"/>
      <c r="AE93" s="632"/>
      <c r="AF93" s="688"/>
      <c r="AG93" s="689"/>
      <c r="AH93" s="690"/>
      <c r="AI93" s="679"/>
      <c r="AJ93" s="680"/>
      <c r="AK93" s="680"/>
      <c r="AL93" s="680"/>
      <c r="AM93" s="681"/>
      <c r="AN93" s="658"/>
      <c r="AO93" s="659"/>
      <c r="AP93" s="659"/>
      <c r="AQ93" s="660"/>
      <c r="AV93" s="38"/>
    </row>
    <row r="94" spans="2:48" ht="11.25" customHeight="1">
      <c r="B94" s="600"/>
      <c r="C94" s="646"/>
      <c r="D94" s="647"/>
      <c r="E94" s="647"/>
      <c r="F94" s="647"/>
      <c r="G94" s="648"/>
      <c r="H94" s="652"/>
      <c r="I94" s="653"/>
      <c r="J94" s="653"/>
      <c r="K94" s="653"/>
      <c r="L94" s="653"/>
      <c r="M94" s="653"/>
      <c r="N94" s="653"/>
      <c r="O94" s="653"/>
      <c r="P94" s="653"/>
      <c r="Q94" s="654"/>
      <c r="R94" s="667"/>
      <c r="S94" s="623" t="s">
        <v>315</v>
      </c>
      <c r="T94" s="624"/>
      <c r="U94" s="624"/>
      <c r="V94" s="624"/>
      <c r="W94" s="624"/>
      <c r="X94" s="624"/>
      <c r="Y94" s="624"/>
      <c r="Z94" s="625"/>
      <c r="AA94" s="629"/>
      <c r="AB94" s="593"/>
      <c r="AC94" s="593"/>
      <c r="AD94" s="593"/>
      <c r="AE94" s="631" t="s">
        <v>320</v>
      </c>
      <c r="AF94" s="688"/>
      <c r="AG94" s="689"/>
      <c r="AH94" s="690"/>
      <c r="AI94" s="679"/>
      <c r="AJ94" s="680"/>
      <c r="AK94" s="680"/>
      <c r="AL94" s="680"/>
      <c r="AM94" s="681"/>
      <c r="AN94" s="658"/>
      <c r="AO94" s="659"/>
      <c r="AP94" s="659"/>
      <c r="AQ94" s="660"/>
      <c r="AV94" s="38"/>
    </row>
    <row r="95" spans="2:48" ht="11.25" customHeight="1">
      <c r="B95" s="600"/>
      <c r="C95" s="646"/>
      <c r="D95" s="647"/>
      <c r="E95" s="647"/>
      <c r="F95" s="647"/>
      <c r="G95" s="648"/>
      <c r="H95" s="652"/>
      <c r="I95" s="653"/>
      <c r="J95" s="653"/>
      <c r="K95" s="653"/>
      <c r="L95" s="653"/>
      <c r="M95" s="653"/>
      <c r="N95" s="653"/>
      <c r="O95" s="653"/>
      <c r="P95" s="653"/>
      <c r="Q95" s="654"/>
      <c r="R95" s="694"/>
      <c r="S95" s="626"/>
      <c r="T95" s="627"/>
      <c r="U95" s="627"/>
      <c r="V95" s="627"/>
      <c r="W95" s="627"/>
      <c r="X95" s="627"/>
      <c r="Y95" s="627"/>
      <c r="Z95" s="628"/>
      <c r="AA95" s="630"/>
      <c r="AB95" s="597"/>
      <c r="AC95" s="597"/>
      <c r="AD95" s="597"/>
      <c r="AE95" s="632"/>
      <c r="AF95" s="691"/>
      <c r="AG95" s="692"/>
      <c r="AH95" s="693"/>
      <c r="AI95" s="682"/>
      <c r="AJ95" s="683"/>
      <c r="AK95" s="683"/>
      <c r="AL95" s="683"/>
      <c r="AM95" s="684"/>
      <c r="AN95" s="661"/>
      <c r="AO95" s="662"/>
      <c r="AP95" s="662"/>
      <c r="AQ95" s="663"/>
      <c r="AV95" s="38"/>
    </row>
    <row r="96" spans="2:48" ht="11.25" customHeight="1">
      <c r="B96" s="600"/>
      <c r="C96" s="646"/>
      <c r="D96" s="647"/>
      <c r="E96" s="647"/>
      <c r="F96" s="647"/>
      <c r="G96" s="648"/>
      <c r="H96" s="652"/>
      <c r="I96" s="653"/>
      <c r="J96" s="653"/>
      <c r="K96" s="653"/>
      <c r="L96" s="653"/>
      <c r="M96" s="653"/>
      <c r="N96" s="653"/>
      <c r="O96" s="653"/>
      <c r="P96" s="653"/>
      <c r="Q96" s="654"/>
      <c r="R96" s="623" t="s">
        <v>321</v>
      </c>
      <c r="S96" s="624"/>
      <c r="T96" s="624"/>
      <c r="U96" s="624"/>
      <c r="V96" s="624"/>
      <c r="W96" s="624"/>
      <c r="X96" s="624"/>
      <c r="Y96" s="624"/>
      <c r="Z96" s="624"/>
      <c r="AA96" s="624"/>
      <c r="AB96" s="624"/>
      <c r="AC96" s="624"/>
      <c r="AD96" s="624"/>
      <c r="AE96" s="624"/>
      <c r="AF96" s="624"/>
      <c r="AG96" s="624"/>
      <c r="AH96" s="625"/>
      <c r="AI96" s="484">
        <v>1</v>
      </c>
      <c r="AJ96" s="485"/>
      <c r="AK96" s="485"/>
      <c r="AL96" s="485"/>
      <c r="AM96" s="486"/>
      <c r="AN96" s="611" t="str">
        <f>IF(AF98="","",IF(AF98-AF92&gt;=0.1,1,0))</f>
        <v/>
      </c>
      <c r="AO96" s="612"/>
      <c r="AP96" s="612"/>
      <c r="AQ96" s="613"/>
      <c r="AV96" s="38"/>
    </row>
    <row r="97" spans="2:48" ht="11.25" customHeight="1">
      <c r="B97" s="600"/>
      <c r="C97" s="646"/>
      <c r="D97" s="647"/>
      <c r="E97" s="647"/>
      <c r="F97" s="647"/>
      <c r="G97" s="648"/>
      <c r="H97" s="652"/>
      <c r="I97" s="653"/>
      <c r="J97" s="653"/>
      <c r="K97" s="653"/>
      <c r="L97" s="653"/>
      <c r="M97" s="653"/>
      <c r="N97" s="653"/>
      <c r="O97" s="653"/>
      <c r="P97" s="653"/>
      <c r="Q97" s="654"/>
      <c r="R97" s="652"/>
      <c r="S97" s="653"/>
      <c r="T97" s="653"/>
      <c r="U97" s="653"/>
      <c r="V97" s="653"/>
      <c r="W97" s="653"/>
      <c r="X97" s="653"/>
      <c r="Y97" s="653"/>
      <c r="Z97" s="653"/>
      <c r="AA97" s="653"/>
      <c r="AB97" s="653"/>
      <c r="AC97" s="653"/>
      <c r="AD97" s="653"/>
      <c r="AE97" s="653"/>
      <c r="AF97" s="653"/>
      <c r="AG97" s="653"/>
      <c r="AH97" s="654"/>
      <c r="AI97" s="468"/>
      <c r="AJ97" s="469"/>
      <c r="AK97" s="469"/>
      <c r="AL97" s="469"/>
      <c r="AM97" s="470"/>
      <c r="AN97" s="664"/>
      <c r="AO97" s="665"/>
      <c r="AP97" s="665"/>
      <c r="AQ97" s="666"/>
      <c r="AV97" s="38"/>
    </row>
    <row r="98" spans="2:48" ht="11.25" customHeight="1">
      <c r="B98" s="600"/>
      <c r="C98" s="646"/>
      <c r="D98" s="647"/>
      <c r="E98" s="647"/>
      <c r="F98" s="647"/>
      <c r="G98" s="648"/>
      <c r="H98" s="652"/>
      <c r="I98" s="653"/>
      <c r="J98" s="653"/>
      <c r="K98" s="653"/>
      <c r="L98" s="653"/>
      <c r="M98" s="653"/>
      <c r="N98" s="653"/>
      <c r="O98" s="653"/>
      <c r="P98" s="653"/>
      <c r="Q98" s="654"/>
      <c r="R98" s="109"/>
      <c r="S98" s="623" t="s">
        <v>313</v>
      </c>
      <c r="T98" s="624"/>
      <c r="U98" s="624"/>
      <c r="V98" s="624"/>
      <c r="W98" s="624"/>
      <c r="X98" s="624"/>
      <c r="Y98" s="624"/>
      <c r="Z98" s="625"/>
      <c r="AA98" s="629"/>
      <c r="AB98" s="593"/>
      <c r="AC98" s="593"/>
      <c r="AD98" s="593"/>
      <c r="AE98" s="631" t="s">
        <v>320</v>
      </c>
      <c r="AF98" s="685" t="str">
        <f>IF(AA98="","",AA100/AA98)</f>
        <v/>
      </c>
      <c r="AG98" s="686"/>
      <c r="AH98" s="687"/>
      <c r="AI98" s="468"/>
      <c r="AJ98" s="469"/>
      <c r="AK98" s="469"/>
      <c r="AL98" s="469"/>
      <c r="AM98" s="470"/>
      <c r="AN98" s="664"/>
      <c r="AO98" s="665"/>
      <c r="AP98" s="665"/>
      <c r="AQ98" s="666"/>
      <c r="AV98" s="38"/>
    </row>
    <row r="99" spans="2:48" ht="11.25" customHeight="1">
      <c r="B99" s="600"/>
      <c r="C99" s="646"/>
      <c r="D99" s="647"/>
      <c r="E99" s="647"/>
      <c r="F99" s="647"/>
      <c r="G99" s="648"/>
      <c r="H99" s="652"/>
      <c r="I99" s="653"/>
      <c r="J99" s="653"/>
      <c r="K99" s="653"/>
      <c r="L99" s="653"/>
      <c r="M99" s="653"/>
      <c r="N99" s="653"/>
      <c r="O99" s="653"/>
      <c r="P99" s="653"/>
      <c r="Q99" s="654"/>
      <c r="R99" s="109"/>
      <c r="S99" s="626"/>
      <c r="T99" s="627"/>
      <c r="U99" s="627"/>
      <c r="V99" s="627"/>
      <c r="W99" s="627"/>
      <c r="X99" s="627"/>
      <c r="Y99" s="627"/>
      <c r="Z99" s="628"/>
      <c r="AA99" s="630"/>
      <c r="AB99" s="597"/>
      <c r="AC99" s="597"/>
      <c r="AD99" s="597"/>
      <c r="AE99" s="632"/>
      <c r="AF99" s="688"/>
      <c r="AG99" s="689"/>
      <c r="AH99" s="690"/>
      <c r="AI99" s="468"/>
      <c r="AJ99" s="469"/>
      <c r="AK99" s="469"/>
      <c r="AL99" s="469"/>
      <c r="AM99" s="470"/>
      <c r="AN99" s="664"/>
      <c r="AO99" s="665"/>
      <c r="AP99" s="665"/>
      <c r="AQ99" s="666"/>
      <c r="AV99" s="38"/>
    </row>
    <row r="100" spans="2:48" ht="11.25" customHeight="1">
      <c r="B100" s="600"/>
      <c r="C100" s="646"/>
      <c r="D100" s="647"/>
      <c r="E100" s="647"/>
      <c r="F100" s="647"/>
      <c r="G100" s="648"/>
      <c r="H100" s="652"/>
      <c r="I100" s="653"/>
      <c r="J100" s="653"/>
      <c r="K100" s="653"/>
      <c r="L100" s="653"/>
      <c r="M100" s="653"/>
      <c r="N100" s="653"/>
      <c r="O100" s="653"/>
      <c r="P100" s="653"/>
      <c r="Q100" s="654"/>
      <c r="R100" s="667" t="s">
        <v>322</v>
      </c>
      <c r="S100" s="623" t="s">
        <v>315</v>
      </c>
      <c r="T100" s="624"/>
      <c r="U100" s="624"/>
      <c r="V100" s="624"/>
      <c r="W100" s="624"/>
      <c r="X100" s="624"/>
      <c r="Y100" s="624"/>
      <c r="Z100" s="625"/>
      <c r="AA100" s="629"/>
      <c r="AB100" s="593"/>
      <c r="AC100" s="593"/>
      <c r="AD100" s="593"/>
      <c r="AE100" s="631" t="s">
        <v>320</v>
      </c>
      <c r="AF100" s="688"/>
      <c r="AG100" s="689"/>
      <c r="AH100" s="690"/>
      <c r="AI100" s="468"/>
      <c r="AJ100" s="469"/>
      <c r="AK100" s="469"/>
      <c r="AL100" s="469"/>
      <c r="AM100" s="470"/>
      <c r="AN100" s="664"/>
      <c r="AO100" s="665"/>
      <c r="AP100" s="665"/>
      <c r="AQ100" s="666"/>
      <c r="AV100" s="38"/>
    </row>
    <row r="101" spans="2:48" ht="11.25" customHeight="1">
      <c r="B101" s="600"/>
      <c r="C101" s="646"/>
      <c r="D101" s="647"/>
      <c r="E101" s="647"/>
      <c r="F101" s="647"/>
      <c r="G101" s="648"/>
      <c r="H101" s="652"/>
      <c r="I101" s="653"/>
      <c r="J101" s="653"/>
      <c r="K101" s="653"/>
      <c r="L101" s="653"/>
      <c r="M101" s="653"/>
      <c r="N101" s="653"/>
      <c r="O101" s="653"/>
      <c r="P101" s="653"/>
      <c r="Q101" s="654"/>
      <c r="R101" s="694"/>
      <c r="S101" s="652"/>
      <c r="T101" s="653"/>
      <c r="U101" s="653"/>
      <c r="V101" s="653"/>
      <c r="W101" s="653"/>
      <c r="X101" s="653"/>
      <c r="Y101" s="653"/>
      <c r="Z101" s="654"/>
      <c r="AA101" s="630"/>
      <c r="AB101" s="597"/>
      <c r="AC101" s="597"/>
      <c r="AD101" s="597"/>
      <c r="AE101" s="632"/>
      <c r="AF101" s="691"/>
      <c r="AG101" s="692"/>
      <c r="AH101" s="693"/>
      <c r="AI101" s="468"/>
      <c r="AJ101" s="469"/>
      <c r="AK101" s="469"/>
      <c r="AL101" s="469"/>
      <c r="AM101" s="470"/>
      <c r="AN101" s="664"/>
      <c r="AO101" s="665"/>
      <c r="AP101" s="665"/>
      <c r="AQ101" s="666"/>
      <c r="AV101" s="38"/>
    </row>
    <row r="102" spans="2:48" ht="11.25" customHeight="1">
      <c r="B102" s="600"/>
      <c r="C102" s="646"/>
      <c r="D102" s="647"/>
      <c r="E102" s="647"/>
      <c r="F102" s="647"/>
      <c r="G102" s="648"/>
      <c r="H102" s="652"/>
      <c r="I102" s="653"/>
      <c r="J102" s="653"/>
      <c r="K102" s="653"/>
      <c r="L102" s="653"/>
      <c r="M102" s="653"/>
      <c r="N102" s="653"/>
      <c r="O102" s="653"/>
      <c r="P102" s="653"/>
      <c r="Q102" s="654"/>
      <c r="R102" s="623" t="s">
        <v>323</v>
      </c>
      <c r="S102" s="624"/>
      <c r="T102" s="624"/>
      <c r="U102" s="624"/>
      <c r="V102" s="624"/>
      <c r="W102" s="624"/>
      <c r="X102" s="624"/>
      <c r="Y102" s="624"/>
      <c r="Z102" s="624"/>
      <c r="AA102" s="624"/>
      <c r="AB102" s="624"/>
      <c r="AC102" s="624"/>
      <c r="AD102" s="624"/>
      <c r="AE102" s="624"/>
      <c r="AF102" s="624"/>
      <c r="AG102" s="624"/>
      <c r="AH102" s="625"/>
      <c r="AI102" s="676"/>
      <c r="AJ102" s="677"/>
      <c r="AK102" s="677"/>
      <c r="AL102" s="677"/>
      <c r="AM102" s="678"/>
      <c r="AN102" s="655"/>
      <c r="AO102" s="656"/>
      <c r="AP102" s="656"/>
      <c r="AQ102" s="657"/>
      <c r="AV102" s="38"/>
    </row>
    <row r="103" spans="2:48" ht="7.5" customHeight="1">
      <c r="B103" s="600"/>
      <c r="C103" s="646"/>
      <c r="D103" s="647"/>
      <c r="E103" s="647"/>
      <c r="F103" s="647"/>
      <c r="G103" s="648"/>
      <c r="H103" s="652"/>
      <c r="I103" s="653"/>
      <c r="J103" s="653"/>
      <c r="K103" s="653"/>
      <c r="L103" s="653"/>
      <c r="M103" s="653"/>
      <c r="N103" s="653"/>
      <c r="O103" s="653"/>
      <c r="P103" s="653"/>
      <c r="Q103" s="654"/>
      <c r="R103" s="652"/>
      <c r="S103" s="653"/>
      <c r="T103" s="653"/>
      <c r="U103" s="653"/>
      <c r="V103" s="653"/>
      <c r="W103" s="653"/>
      <c r="X103" s="653"/>
      <c r="Y103" s="653"/>
      <c r="Z103" s="653"/>
      <c r="AA103" s="653"/>
      <c r="AB103" s="653"/>
      <c r="AC103" s="653"/>
      <c r="AD103" s="653"/>
      <c r="AE103" s="653"/>
      <c r="AF103" s="653"/>
      <c r="AG103" s="653"/>
      <c r="AH103" s="654"/>
      <c r="AI103" s="679"/>
      <c r="AJ103" s="680"/>
      <c r="AK103" s="680"/>
      <c r="AL103" s="680"/>
      <c r="AM103" s="681"/>
      <c r="AN103" s="658"/>
      <c r="AO103" s="659"/>
      <c r="AP103" s="659"/>
      <c r="AQ103" s="660"/>
      <c r="AV103" s="38"/>
    </row>
    <row r="104" spans="2:48" ht="11.25" customHeight="1">
      <c r="B104" s="600"/>
      <c r="C104" s="646"/>
      <c r="D104" s="647"/>
      <c r="E104" s="647"/>
      <c r="F104" s="647"/>
      <c r="G104" s="648"/>
      <c r="H104" s="652"/>
      <c r="I104" s="653"/>
      <c r="J104" s="653"/>
      <c r="K104" s="653"/>
      <c r="L104" s="653"/>
      <c r="M104" s="653"/>
      <c r="N104" s="653"/>
      <c r="O104" s="653"/>
      <c r="P104" s="653"/>
      <c r="Q104" s="654"/>
      <c r="R104" s="626"/>
      <c r="S104" s="627"/>
      <c r="T104" s="627"/>
      <c r="U104" s="627"/>
      <c r="V104" s="627"/>
      <c r="W104" s="627"/>
      <c r="X104" s="627"/>
      <c r="Y104" s="627"/>
      <c r="Z104" s="627"/>
      <c r="AA104" s="627"/>
      <c r="AB104" s="627"/>
      <c r="AC104" s="627"/>
      <c r="AD104" s="627"/>
      <c r="AE104" s="627"/>
      <c r="AF104" s="627"/>
      <c r="AG104" s="627"/>
      <c r="AH104" s="628"/>
      <c r="AI104" s="682"/>
      <c r="AJ104" s="683"/>
      <c r="AK104" s="683"/>
      <c r="AL104" s="683"/>
      <c r="AM104" s="684"/>
      <c r="AN104" s="661"/>
      <c r="AO104" s="662"/>
      <c r="AP104" s="662"/>
      <c r="AQ104" s="663"/>
      <c r="AV104" s="38"/>
    </row>
    <row r="105" spans="2:48" ht="11.25" customHeight="1">
      <c r="B105" s="600"/>
      <c r="C105" s="646"/>
      <c r="D105" s="647"/>
      <c r="E105" s="647"/>
      <c r="F105" s="647"/>
      <c r="G105" s="648"/>
      <c r="H105" s="652"/>
      <c r="I105" s="653"/>
      <c r="J105" s="653"/>
      <c r="K105" s="653"/>
      <c r="L105" s="653"/>
      <c r="M105" s="653"/>
      <c r="N105" s="653"/>
      <c r="O105" s="653"/>
      <c r="P105" s="653"/>
      <c r="Q105" s="654"/>
      <c r="R105" s="623" t="s">
        <v>324</v>
      </c>
      <c r="S105" s="624"/>
      <c r="T105" s="624"/>
      <c r="U105" s="624"/>
      <c r="V105" s="624"/>
      <c r="W105" s="624"/>
      <c r="X105" s="624"/>
      <c r="Y105" s="624"/>
      <c r="Z105" s="624"/>
      <c r="AA105" s="624"/>
      <c r="AB105" s="624"/>
      <c r="AC105" s="624"/>
      <c r="AD105" s="624"/>
      <c r="AE105" s="624"/>
      <c r="AF105" s="624"/>
      <c r="AG105" s="624"/>
      <c r="AH105" s="625"/>
      <c r="AI105" s="484">
        <v>1</v>
      </c>
      <c r="AJ105" s="485"/>
      <c r="AK105" s="485"/>
      <c r="AL105" s="485"/>
      <c r="AM105" s="486"/>
      <c r="AN105" s="611" t="str">
        <f>IF(OR(AF113="",AN96=0,AN96="",AF113&gt;1),"",IF(AA113/AA111&gt;=0.3,1,0))</f>
        <v/>
      </c>
      <c r="AO105" s="612"/>
      <c r="AP105" s="612"/>
      <c r="AQ105" s="613"/>
      <c r="AV105" s="38"/>
    </row>
    <row r="106" spans="2:48" ht="11.25" customHeight="1">
      <c r="B106" s="600"/>
      <c r="C106" s="646"/>
      <c r="D106" s="647"/>
      <c r="E106" s="647"/>
      <c r="F106" s="647"/>
      <c r="G106" s="648"/>
      <c r="H106" s="652"/>
      <c r="I106" s="653"/>
      <c r="J106" s="653"/>
      <c r="K106" s="653"/>
      <c r="L106" s="653"/>
      <c r="M106" s="653"/>
      <c r="N106" s="653"/>
      <c r="O106" s="653"/>
      <c r="P106" s="653"/>
      <c r="Q106" s="654"/>
      <c r="R106" s="652"/>
      <c r="S106" s="653"/>
      <c r="T106" s="653"/>
      <c r="U106" s="653"/>
      <c r="V106" s="653"/>
      <c r="W106" s="653"/>
      <c r="X106" s="653"/>
      <c r="Y106" s="653"/>
      <c r="Z106" s="653"/>
      <c r="AA106" s="653"/>
      <c r="AB106" s="653"/>
      <c r="AC106" s="653"/>
      <c r="AD106" s="653"/>
      <c r="AE106" s="653"/>
      <c r="AF106" s="653"/>
      <c r="AG106" s="653"/>
      <c r="AH106" s="654"/>
      <c r="AI106" s="468"/>
      <c r="AJ106" s="469"/>
      <c r="AK106" s="469"/>
      <c r="AL106" s="469"/>
      <c r="AM106" s="470"/>
      <c r="AN106" s="664"/>
      <c r="AO106" s="665"/>
      <c r="AP106" s="665"/>
      <c r="AQ106" s="666"/>
      <c r="AV106" s="38"/>
    </row>
    <row r="107" spans="2:48" ht="11.25" customHeight="1">
      <c r="B107" s="600"/>
      <c r="C107" s="646"/>
      <c r="D107" s="647"/>
      <c r="E107" s="647"/>
      <c r="F107" s="647"/>
      <c r="G107" s="648"/>
      <c r="H107" s="652"/>
      <c r="I107" s="653"/>
      <c r="J107" s="653"/>
      <c r="K107" s="653"/>
      <c r="L107" s="653"/>
      <c r="M107" s="653"/>
      <c r="N107" s="653"/>
      <c r="O107" s="653"/>
      <c r="P107" s="653"/>
      <c r="Q107" s="654"/>
      <c r="R107" s="667" t="s">
        <v>325</v>
      </c>
      <c r="S107" s="623" t="s">
        <v>315</v>
      </c>
      <c r="T107" s="624"/>
      <c r="U107" s="624"/>
      <c r="V107" s="624"/>
      <c r="W107" s="624"/>
      <c r="X107" s="624"/>
      <c r="Y107" s="624"/>
      <c r="Z107" s="625"/>
      <c r="AA107" s="629"/>
      <c r="AB107" s="593"/>
      <c r="AC107" s="593"/>
      <c r="AD107" s="593"/>
      <c r="AE107" s="631" t="s">
        <v>320</v>
      </c>
      <c r="AF107" s="670"/>
      <c r="AG107" s="671"/>
      <c r="AH107" s="672"/>
      <c r="AI107" s="468"/>
      <c r="AJ107" s="469"/>
      <c r="AK107" s="469"/>
      <c r="AL107" s="469"/>
      <c r="AM107" s="470"/>
      <c r="AN107" s="664"/>
      <c r="AO107" s="665"/>
      <c r="AP107" s="665"/>
      <c r="AQ107" s="666"/>
      <c r="AV107" s="38"/>
    </row>
    <row r="108" spans="2:48" ht="11.25" customHeight="1">
      <c r="B108" s="600"/>
      <c r="C108" s="646"/>
      <c r="D108" s="647"/>
      <c r="E108" s="647"/>
      <c r="F108" s="647"/>
      <c r="G108" s="648"/>
      <c r="H108" s="652"/>
      <c r="I108" s="653"/>
      <c r="J108" s="653"/>
      <c r="K108" s="653"/>
      <c r="L108" s="653"/>
      <c r="M108" s="653"/>
      <c r="N108" s="653"/>
      <c r="O108" s="653"/>
      <c r="P108" s="653"/>
      <c r="Q108" s="654"/>
      <c r="R108" s="667"/>
      <c r="S108" s="652"/>
      <c r="T108" s="653"/>
      <c r="U108" s="653"/>
      <c r="V108" s="653"/>
      <c r="W108" s="653"/>
      <c r="X108" s="653"/>
      <c r="Y108" s="653"/>
      <c r="Z108" s="654"/>
      <c r="AA108" s="630"/>
      <c r="AB108" s="597"/>
      <c r="AC108" s="597"/>
      <c r="AD108" s="597"/>
      <c r="AE108" s="632"/>
      <c r="AF108" s="673"/>
      <c r="AG108" s="674"/>
      <c r="AH108" s="675"/>
      <c r="AI108" s="468"/>
      <c r="AJ108" s="469"/>
      <c r="AK108" s="469"/>
      <c r="AL108" s="469"/>
      <c r="AM108" s="470"/>
      <c r="AN108" s="664"/>
      <c r="AO108" s="665"/>
      <c r="AP108" s="665"/>
      <c r="AQ108" s="666"/>
      <c r="AV108" s="38"/>
    </row>
    <row r="109" spans="2:48" ht="11.25" customHeight="1">
      <c r="B109" s="600"/>
      <c r="C109" s="646"/>
      <c r="D109" s="647"/>
      <c r="E109" s="647"/>
      <c r="F109" s="647"/>
      <c r="G109" s="648"/>
      <c r="H109" s="652"/>
      <c r="I109" s="653"/>
      <c r="J109" s="653"/>
      <c r="K109" s="653"/>
      <c r="L109" s="653"/>
      <c r="M109" s="653"/>
      <c r="N109" s="653"/>
      <c r="O109" s="653"/>
      <c r="P109" s="653"/>
      <c r="Q109" s="654"/>
      <c r="R109" s="623" t="s">
        <v>326</v>
      </c>
      <c r="S109" s="624"/>
      <c r="T109" s="624"/>
      <c r="U109" s="624"/>
      <c r="V109" s="624"/>
      <c r="W109" s="624"/>
      <c r="X109" s="624"/>
      <c r="Y109" s="624"/>
      <c r="Z109" s="624"/>
      <c r="AA109" s="624"/>
      <c r="AB109" s="624"/>
      <c r="AC109" s="624"/>
      <c r="AD109" s="624"/>
      <c r="AE109" s="624"/>
      <c r="AF109" s="624"/>
      <c r="AG109" s="624"/>
      <c r="AH109" s="625"/>
      <c r="AI109" s="468"/>
      <c r="AJ109" s="469"/>
      <c r="AK109" s="469"/>
      <c r="AL109" s="469"/>
      <c r="AM109" s="470"/>
      <c r="AN109" s="664"/>
      <c r="AO109" s="665"/>
      <c r="AP109" s="665"/>
      <c r="AQ109" s="666"/>
      <c r="AV109" s="38"/>
    </row>
    <row r="110" spans="2:48" ht="11.25" customHeight="1">
      <c r="B110" s="600"/>
      <c r="C110" s="646"/>
      <c r="D110" s="647"/>
      <c r="E110" s="647"/>
      <c r="F110" s="647"/>
      <c r="G110" s="648"/>
      <c r="H110" s="652"/>
      <c r="I110" s="653"/>
      <c r="J110" s="653"/>
      <c r="K110" s="653"/>
      <c r="L110" s="653"/>
      <c r="M110" s="653"/>
      <c r="N110" s="653"/>
      <c r="O110" s="653"/>
      <c r="P110" s="653"/>
      <c r="Q110" s="654"/>
      <c r="R110" s="652"/>
      <c r="S110" s="653"/>
      <c r="T110" s="653"/>
      <c r="U110" s="653"/>
      <c r="V110" s="653"/>
      <c r="W110" s="653"/>
      <c r="X110" s="653"/>
      <c r="Y110" s="653"/>
      <c r="Z110" s="653"/>
      <c r="AA110" s="653"/>
      <c r="AB110" s="653"/>
      <c r="AC110" s="653"/>
      <c r="AD110" s="653"/>
      <c r="AE110" s="653"/>
      <c r="AF110" s="653"/>
      <c r="AG110" s="653"/>
      <c r="AH110" s="654"/>
      <c r="AI110" s="468"/>
      <c r="AJ110" s="469"/>
      <c r="AK110" s="469"/>
      <c r="AL110" s="469"/>
      <c r="AM110" s="470"/>
      <c r="AN110" s="664"/>
      <c r="AO110" s="665"/>
      <c r="AP110" s="665"/>
      <c r="AQ110" s="666"/>
      <c r="AV110" s="38"/>
    </row>
    <row r="111" spans="2:48" ht="11.25" customHeight="1">
      <c r="B111" s="600"/>
      <c r="C111" s="646"/>
      <c r="D111" s="647"/>
      <c r="E111" s="647"/>
      <c r="F111" s="647"/>
      <c r="G111" s="648"/>
      <c r="H111" s="652"/>
      <c r="I111" s="653"/>
      <c r="J111" s="653"/>
      <c r="K111" s="653"/>
      <c r="L111" s="653"/>
      <c r="M111" s="653"/>
      <c r="N111" s="653"/>
      <c r="O111" s="653"/>
      <c r="P111" s="653"/>
      <c r="Q111" s="654"/>
      <c r="R111" s="667" t="s">
        <v>327</v>
      </c>
      <c r="S111" s="623" t="s">
        <v>315</v>
      </c>
      <c r="T111" s="624"/>
      <c r="U111" s="624"/>
      <c r="V111" s="624"/>
      <c r="W111" s="624"/>
      <c r="X111" s="624"/>
      <c r="Y111" s="624"/>
      <c r="Z111" s="625"/>
      <c r="AA111" s="668" t="str">
        <f>IF(AA107="","",AA100-AA107)</f>
        <v/>
      </c>
      <c r="AB111" s="590"/>
      <c r="AC111" s="590"/>
      <c r="AD111" s="590"/>
      <c r="AE111" s="631" t="s">
        <v>320</v>
      </c>
      <c r="AF111" s="670"/>
      <c r="AG111" s="671"/>
      <c r="AH111" s="672"/>
      <c r="AI111" s="468"/>
      <c r="AJ111" s="469"/>
      <c r="AK111" s="469"/>
      <c r="AL111" s="469"/>
      <c r="AM111" s="470"/>
      <c r="AN111" s="664"/>
      <c r="AO111" s="665"/>
      <c r="AP111" s="665"/>
      <c r="AQ111" s="666"/>
      <c r="AV111" s="38"/>
    </row>
    <row r="112" spans="2:48" ht="11.25" customHeight="1">
      <c r="B112" s="600"/>
      <c r="C112" s="646"/>
      <c r="D112" s="647"/>
      <c r="E112" s="647"/>
      <c r="F112" s="647"/>
      <c r="G112" s="648"/>
      <c r="H112" s="652"/>
      <c r="I112" s="653"/>
      <c r="J112" s="653"/>
      <c r="K112" s="653"/>
      <c r="L112" s="653"/>
      <c r="M112" s="653"/>
      <c r="N112" s="653"/>
      <c r="O112" s="653"/>
      <c r="P112" s="653"/>
      <c r="Q112" s="654"/>
      <c r="R112" s="667"/>
      <c r="S112" s="652"/>
      <c r="T112" s="653"/>
      <c r="U112" s="653"/>
      <c r="V112" s="653"/>
      <c r="W112" s="653"/>
      <c r="X112" s="653"/>
      <c r="Y112" s="653"/>
      <c r="Z112" s="654"/>
      <c r="AA112" s="669"/>
      <c r="AB112" s="592"/>
      <c r="AC112" s="592"/>
      <c r="AD112" s="592"/>
      <c r="AE112" s="632"/>
      <c r="AF112" s="673"/>
      <c r="AG112" s="674"/>
      <c r="AH112" s="675"/>
      <c r="AI112" s="468"/>
      <c r="AJ112" s="469"/>
      <c r="AK112" s="469"/>
      <c r="AL112" s="469"/>
      <c r="AM112" s="470"/>
      <c r="AN112" s="664"/>
      <c r="AO112" s="665"/>
      <c r="AP112" s="665"/>
      <c r="AQ112" s="666"/>
      <c r="AV112" s="38"/>
    </row>
    <row r="113" spans="2:60" ht="11.25" customHeight="1">
      <c r="B113" s="600"/>
      <c r="C113" s="646"/>
      <c r="D113" s="647"/>
      <c r="E113" s="647"/>
      <c r="F113" s="647"/>
      <c r="G113" s="648"/>
      <c r="H113" s="652"/>
      <c r="I113" s="653"/>
      <c r="J113" s="653"/>
      <c r="K113" s="653"/>
      <c r="L113" s="653"/>
      <c r="M113" s="653"/>
      <c r="N113" s="653"/>
      <c r="O113" s="653"/>
      <c r="P113" s="653"/>
      <c r="Q113" s="654"/>
      <c r="R113" s="109"/>
      <c r="S113" s="621"/>
      <c r="T113" s="623" t="s">
        <v>328</v>
      </c>
      <c r="U113" s="624"/>
      <c r="V113" s="624"/>
      <c r="W113" s="624"/>
      <c r="X113" s="624"/>
      <c r="Y113" s="624"/>
      <c r="Z113" s="625"/>
      <c r="AA113" s="629"/>
      <c r="AB113" s="593"/>
      <c r="AC113" s="593"/>
      <c r="AD113" s="593"/>
      <c r="AE113" s="631" t="s">
        <v>320</v>
      </c>
      <c r="AF113" s="633" t="str">
        <f>IF(OR(AA113="",AA113=""),"",AA113/AA111)</f>
        <v/>
      </c>
      <c r="AG113" s="634"/>
      <c r="AH113" s="635"/>
      <c r="AI113" s="468"/>
      <c r="AJ113" s="469"/>
      <c r="AK113" s="469"/>
      <c r="AL113" s="469"/>
      <c r="AM113" s="470"/>
      <c r="AN113" s="664"/>
      <c r="AO113" s="665"/>
      <c r="AP113" s="665"/>
      <c r="AQ113" s="666"/>
      <c r="AV113" s="38"/>
    </row>
    <row r="114" spans="2:60" ht="11.25" customHeight="1">
      <c r="B114" s="601"/>
      <c r="C114" s="649"/>
      <c r="D114" s="650"/>
      <c r="E114" s="650"/>
      <c r="F114" s="650"/>
      <c r="G114" s="651"/>
      <c r="H114" s="626"/>
      <c r="I114" s="627"/>
      <c r="J114" s="627"/>
      <c r="K114" s="627"/>
      <c r="L114" s="627"/>
      <c r="M114" s="627"/>
      <c r="N114" s="627"/>
      <c r="O114" s="627"/>
      <c r="P114" s="627"/>
      <c r="Q114" s="628"/>
      <c r="R114" s="110"/>
      <c r="S114" s="622"/>
      <c r="T114" s="626"/>
      <c r="U114" s="627"/>
      <c r="V114" s="627"/>
      <c r="W114" s="627"/>
      <c r="X114" s="627"/>
      <c r="Y114" s="627"/>
      <c r="Z114" s="628"/>
      <c r="AA114" s="630"/>
      <c r="AB114" s="597"/>
      <c r="AC114" s="597"/>
      <c r="AD114" s="597"/>
      <c r="AE114" s="632"/>
      <c r="AF114" s="636"/>
      <c r="AG114" s="637"/>
      <c r="AH114" s="638"/>
      <c r="AI114" s="490"/>
      <c r="AJ114" s="491"/>
      <c r="AK114" s="491"/>
      <c r="AL114" s="491"/>
      <c r="AM114" s="492"/>
      <c r="AN114" s="614"/>
      <c r="AO114" s="615"/>
      <c r="AP114" s="615"/>
      <c r="AQ114" s="616"/>
      <c r="AV114" s="38"/>
    </row>
    <row r="115" spans="2:60" ht="36" hidden="1" customHeight="1">
      <c r="B115" s="101"/>
      <c r="C115" s="639"/>
      <c r="D115" s="639"/>
      <c r="E115" s="639"/>
      <c r="F115" s="639"/>
      <c r="G115" s="639"/>
      <c r="H115" s="640"/>
      <c r="I115" s="640"/>
      <c r="J115" s="640"/>
      <c r="K115" s="640"/>
      <c r="L115" s="640"/>
      <c r="M115" s="640"/>
      <c r="N115" s="640"/>
      <c r="O115" s="640"/>
      <c r="P115" s="640"/>
      <c r="Q115" s="640"/>
      <c r="R115" s="640"/>
      <c r="S115" s="640"/>
      <c r="T115" s="640"/>
      <c r="U115" s="640"/>
      <c r="V115" s="640"/>
      <c r="W115" s="640"/>
      <c r="X115" s="640"/>
      <c r="Y115" s="640"/>
      <c r="Z115" s="640"/>
      <c r="AA115" s="640"/>
      <c r="AB115" s="640"/>
      <c r="AC115" s="640"/>
      <c r="AD115" s="640"/>
      <c r="AE115" s="640"/>
      <c r="AF115" s="641"/>
      <c r="AG115" s="641"/>
      <c r="AH115" s="642"/>
      <c r="AI115" s="343"/>
      <c r="AJ115" s="344"/>
      <c r="AK115" s="344"/>
      <c r="AL115" s="344"/>
      <c r="AM115" s="345"/>
      <c r="AN115" s="608"/>
      <c r="AO115" s="609"/>
      <c r="AP115" s="609"/>
      <c r="AQ115" s="610"/>
      <c r="AV115" s="38"/>
    </row>
    <row r="116" spans="2:60" ht="15" customHeight="1">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5"/>
      <c r="AO116" s="5"/>
      <c r="AP116" s="5"/>
      <c r="AQ116" s="5"/>
      <c r="AV116" s="38"/>
    </row>
    <row r="117" spans="2:60" ht="12" customHeight="1">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84" t="s">
        <v>160</v>
      </c>
      <c r="AJ117" s="485"/>
      <c r="AK117" s="485"/>
      <c r="AL117" s="485"/>
      <c r="AM117" s="486"/>
      <c r="AN117" s="611" t="str">
        <f>IF(SUM(AN78:AQ114)=0,"",SUM(AN78:AQ114))</f>
        <v/>
      </c>
      <c r="AO117" s="612"/>
      <c r="AP117" s="612"/>
      <c r="AQ117" s="613"/>
      <c r="AV117" s="38"/>
    </row>
    <row r="118" spans="2:60" ht="12" customHeight="1">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90"/>
      <c r="AJ118" s="491"/>
      <c r="AK118" s="491"/>
      <c r="AL118" s="491"/>
      <c r="AM118" s="492"/>
      <c r="AN118" s="614"/>
      <c r="AO118" s="615"/>
      <c r="AP118" s="615"/>
      <c r="AQ118" s="616"/>
      <c r="AV118" s="38"/>
    </row>
    <row r="119" spans="2:60" s="4" customFormat="1" ht="9.75" customHeight="1">
      <c r="B119" s="4" t="s">
        <v>304</v>
      </c>
      <c r="AV119" s="13"/>
    </row>
    <row r="120" spans="2:60" s="4" customFormat="1" ht="15" customHeight="1">
      <c r="B120" s="4" t="s">
        <v>329</v>
      </c>
      <c r="AV120" s="13"/>
    </row>
    <row r="121" spans="2:60" ht="15" hidden="1" customHeight="1">
      <c r="AV121" s="38"/>
    </row>
    <row r="122" spans="2:60" ht="15" hidden="1" customHeight="1">
      <c r="AV122" s="38"/>
    </row>
    <row r="123" spans="2:60" ht="3.75" customHeight="1">
      <c r="AV123" s="38"/>
    </row>
    <row r="124" spans="2:60" ht="6" customHeight="1" thickBot="1">
      <c r="AV124" s="38"/>
    </row>
    <row r="125" spans="2:60" ht="15" customHeight="1" thickBot="1">
      <c r="B125" s="3" t="s">
        <v>330</v>
      </c>
      <c r="AQ125" s="44"/>
      <c r="AW125" s="142" t="s">
        <v>98</v>
      </c>
      <c r="AX125" s="143"/>
    </row>
    <row r="126" spans="2:60" ht="15" customHeight="1" thickBot="1">
      <c r="B126" s="484" t="s">
        <v>243</v>
      </c>
      <c r="C126" s="485"/>
      <c r="D126" s="485"/>
      <c r="E126" s="486"/>
      <c r="F126" s="556" t="s">
        <v>331</v>
      </c>
      <c r="G126" s="557"/>
      <c r="H126" s="557"/>
      <c r="I126" s="557"/>
      <c r="J126" s="557"/>
      <c r="K126" s="557"/>
      <c r="L126" s="557"/>
      <c r="M126" s="557"/>
      <c r="N126" s="557"/>
      <c r="O126" s="557"/>
      <c r="P126" s="557"/>
      <c r="Q126" s="557"/>
      <c r="R126" s="557"/>
      <c r="S126" s="557"/>
      <c r="T126" s="557"/>
      <c r="U126" s="557"/>
      <c r="V126" s="557"/>
      <c r="W126" s="557"/>
      <c r="X126" s="558"/>
      <c r="Y126" s="484" t="s">
        <v>332</v>
      </c>
      <c r="Z126" s="485"/>
      <c r="AA126" s="485"/>
      <c r="AB126" s="485"/>
      <c r="AC126" s="485"/>
      <c r="AD126" s="485"/>
      <c r="AE126" s="485"/>
      <c r="AF126" s="485"/>
      <c r="AG126" s="485"/>
      <c r="AH126" s="485"/>
      <c r="AI126" s="485"/>
      <c r="AJ126" s="485"/>
      <c r="AK126" s="485"/>
      <c r="AL126" s="485"/>
      <c r="AM126" s="486"/>
      <c r="AN126" s="602" t="s">
        <v>309</v>
      </c>
      <c r="AO126" s="603"/>
      <c r="AP126" s="603"/>
      <c r="AQ126" s="618"/>
      <c r="AV126" s="38"/>
      <c r="AW126" s="112" t="s">
        <v>333</v>
      </c>
      <c r="AX126" s="112"/>
      <c r="AY126" s="112"/>
      <c r="AZ126" s="113"/>
      <c r="BA126" s="112"/>
      <c r="BB126" s="113"/>
      <c r="BC126" s="112"/>
      <c r="BD126" s="113"/>
      <c r="BE126" s="112"/>
      <c r="BF126" s="113"/>
      <c r="BG126" s="113"/>
      <c r="BH126" s="113"/>
    </row>
    <row r="127" spans="2:60" ht="15" customHeight="1">
      <c r="B127" s="468"/>
      <c r="C127" s="469"/>
      <c r="D127" s="469"/>
      <c r="E127" s="470"/>
      <c r="F127" s="617"/>
      <c r="G127" s="347"/>
      <c r="H127" s="347"/>
      <c r="I127" s="347"/>
      <c r="J127" s="347"/>
      <c r="K127" s="347"/>
      <c r="L127" s="347"/>
      <c r="M127" s="347"/>
      <c r="N127" s="347"/>
      <c r="O127" s="347"/>
      <c r="P127" s="347"/>
      <c r="Q127" s="347"/>
      <c r="R127" s="347"/>
      <c r="S127" s="347"/>
      <c r="T127" s="347"/>
      <c r="U127" s="347"/>
      <c r="V127" s="347"/>
      <c r="W127" s="347"/>
      <c r="X127" s="348"/>
      <c r="Y127" s="468"/>
      <c r="Z127" s="469"/>
      <c r="AA127" s="469"/>
      <c r="AB127" s="469"/>
      <c r="AC127" s="469"/>
      <c r="AD127" s="469"/>
      <c r="AE127" s="469"/>
      <c r="AF127" s="469"/>
      <c r="AG127" s="469"/>
      <c r="AH127" s="469"/>
      <c r="AI127" s="469"/>
      <c r="AJ127" s="469"/>
      <c r="AK127" s="469"/>
      <c r="AL127" s="469"/>
      <c r="AM127" s="470"/>
      <c r="AN127" s="604"/>
      <c r="AO127" s="605"/>
      <c r="AP127" s="605"/>
      <c r="AQ127" s="619"/>
      <c r="AV127" s="38"/>
      <c r="AW127" s="826" t="s">
        <v>334</v>
      </c>
      <c r="AX127" s="827"/>
      <c r="AY127" s="832" t="s">
        <v>335</v>
      </c>
      <c r="AZ127" s="833"/>
      <c r="BA127" s="833"/>
      <c r="BB127" s="834"/>
      <c r="BC127" s="833" t="s">
        <v>336</v>
      </c>
      <c r="BD127" s="833"/>
      <c r="BE127" s="833"/>
      <c r="BF127" s="835"/>
      <c r="BG127" s="836" t="s">
        <v>337</v>
      </c>
      <c r="BH127" s="839" t="s">
        <v>338</v>
      </c>
    </row>
    <row r="128" spans="2:60" ht="7.5" customHeight="1">
      <c r="B128" s="490"/>
      <c r="C128" s="491"/>
      <c r="D128" s="491"/>
      <c r="E128" s="492"/>
      <c r="F128" s="487"/>
      <c r="G128" s="488"/>
      <c r="H128" s="488"/>
      <c r="I128" s="488"/>
      <c r="J128" s="488"/>
      <c r="K128" s="488"/>
      <c r="L128" s="488"/>
      <c r="M128" s="488"/>
      <c r="N128" s="488"/>
      <c r="O128" s="488"/>
      <c r="P128" s="488"/>
      <c r="Q128" s="488"/>
      <c r="R128" s="488"/>
      <c r="S128" s="488"/>
      <c r="T128" s="488"/>
      <c r="U128" s="488"/>
      <c r="V128" s="488"/>
      <c r="W128" s="488"/>
      <c r="X128" s="489"/>
      <c r="Y128" s="490"/>
      <c r="Z128" s="491"/>
      <c r="AA128" s="491"/>
      <c r="AB128" s="491"/>
      <c r="AC128" s="491"/>
      <c r="AD128" s="491"/>
      <c r="AE128" s="491"/>
      <c r="AF128" s="491"/>
      <c r="AG128" s="491"/>
      <c r="AH128" s="491"/>
      <c r="AI128" s="491"/>
      <c r="AJ128" s="491"/>
      <c r="AK128" s="491"/>
      <c r="AL128" s="491"/>
      <c r="AM128" s="492"/>
      <c r="AN128" s="606"/>
      <c r="AO128" s="607"/>
      <c r="AP128" s="607"/>
      <c r="AQ128" s="620"/>
      <c r="AV128" s="38"/>
      <c r="AW128" s="828"/>
      <c r="AX128" s="829"/>
      <c r="AY128" s="842" t="s">
        <v>339</v>
      </c>
      <c r="AZ128" s="843"/>
      <c r="BA128" s="843"/>
      <c r="BB128" s="843"/>
      <c r="BC128" s="844" t="s">
        <v>340</v>
      </c>
      <c r="BD128" s="843"/>
      <c r="BE128" s="843"/>
      <c r="BF128" s="845"/>
      <c r="BG128" s="837"/>
      <c r="BH128" s="840"/>
    </row>
    <row r="129" spans="2:60" ht="12.75" customHeight="1">
      <c r="B129" s="599" t="s">
        <v>116</v>
      </c>
      <c r="C129" s="602" t="s">
        <v>341</v>
      </c>
      <c r="D129" s="603"/>
      <c r="E129" s="603"/>
      <c r="F129" s="589" t="s">
        <v>342</v>
      </c>
      <c r="G129" s="589"/>
      <c r="H129" s="589"/>
      <c r="I129" s="589"/>
      <c r="J129" s="589"/>
      <c r="K129" s="589"/>
      <c r="L129" s="589"/>
      <c r="M129" s="589"/>
      <c r="N129" s="589"/>
      <c r="O129" s="589"/>
      <c r="P129" s="589"/>
      <c r="Q129" s="589"/>
      <c r="R129" s="589"/>
      <c r="S129" s="589"/>
      <c r="T129" s="589"/>
      <c r="U129" s="590" t="str">
        <f>IF($AX$125="","",VLOOKUP($AX$125,$AX$131:BF177,2,FALSE))</f>
        <v/>
      </c>
      <c r="V129" s="590"/>
      <c r="W129" s="593" t="s">
        <v>343</v>
      </c>
      <c r="X129" s="594"/>
      <c r="Y129" s="571" t="s">
        <v>344</v>
      </c>
      <c r="Z129" s="572"/>
      <c r="AA129" s="572"/>
      <c r="AB129" s="572"/>
      <c r="AC129" s="572"/>
      <c r="AD129" s="572"/>
      <c r="AE129" s="572"/>
      <c r="AF129" s="572"/>
      <c r="AG129" s="572"/>
      <c r="AH129" s="572"/>
      <c r="AI129" s="572"/>
      <c r="AJ129" s="572"/>
      <c r="AK129" s="572"/>
      <c r="AL129" s="572"/>
      <c r="AM129" s="573"/>
      <c r="AN129" s="580" t="str">
        <f>IF($AX$125="","",VLOOKUP($AX$125,$AX$131:BY177,5,FALSE))</f>
        <v/>
      </c>
      <c r="AO129" s="581"/>
      <c r="AP129" s="581" t="str">
        <f>IF($AX$125="","",VLOOKUP($AX$125,$AX$131:CA177,2,FALSE))</f>
        <v/>
      </c>
      <c r="AQ129" s="582"/>
      <c r="AV129" s="38"/>
      <c r="AW129" s="828"/>
      <c r="AX129" s="829"/>
      <c r="AY129" s="846" t="s">
        <v>345</v>
      </c>
      <c r="AZ129" s="847"/>
      <c r="BA129" s="848" t="s">
        <v>346</v>
      </c>
      <c r="BB129" s="849"/>
      <c r="BC129" s="848" t="s">
        <v>345</v>
      </c>
      <c r="BD129" s="847"/>
      <c r="BE129" s="848" t="s">
        <v>346</v>
      </c>
      <c r="BF129" s="850"/>
      <c r="BG129" s="837"/>
      <c r="BH129" s="840"/>
    </row>
    <row r="130" spans="2:60" ht="12.75" customHeight="1" thickBot="1">
      <c r="B130" s="600"/>
      <c r="C130" s="604"/>
      <c r="D130" s="605"/>
      <c r="E130" s="605"/>
      <c r="F130" s="589"/>
      <c r="G130" s="589"/>
      <c r="H130" s="589"/>
      <c r="I130" s="589"/>
      <c r="J130" s="589"/>
      <c r="K130" s="589"/>
      <c r="L130" s="589"/>
      <c r="M130" s="589"/>
      <c r="N130" s="589"/>
      <c r="O130" s="589"/>
      <c r="P130" s="589"/>
      <c r="Q130" s="589"/>
      <c r="R130" s="589"/>
      <c r="S130" s="589"/>
      <c r="T130" s="589"/>
      <c r="U130" s="591"/>
      <c r="V130" s="591"/>
      <c r="W130" s="595"/>
      <c r="X130" s="596"/>
      <c r="Y130" s="574"/>
      <c r="Z130" s="575"/>
      <c r="AA130" s="575"/>
      <c r="AB130" s="575"/>
      <c r="AC130" s="575"/>
      <c r="AD130" s="575"/>
      <c r="AE130" s="575"/>
      <c r="AF130" s="575"/>
      <c r="AG130" s="575"/>
      <c r="AH130" s="575"/>
      <c r="AI130" s="575"/>
      <c r="AJ130" s="575"/>
      <c r="AK130" s="575"/>
      <c r="AL130" s="575"/>
      <c r="AM130" s="576"/>
      <c r="AN130" s="583"/>
      <c r="AO130" s="584"/>
      <c r="AP130" s="584"/>
      <c r="AQ130" s="585"/>
      <c r="AV130" s="38"/>
      <c r="AW130" s="830"/>
      <c r="AX130" s="831"/>
      <c r="AY130" s="114" t="s">
        <v>347</v>
      </c>
      <c r="AZ130" s="115" t="s">
        <v>348</v>
      </c>
      <c r="BA130" s="116" t="s">
        <v>347</v>
      </c>
      <c r="BB130" s="115" t="s">
        <v>348</v>
      </c>
      <c r="BC130" s="116" t="s">
        <v>347</v>
      </c>
      <c r="BD130" s="115" t="s">
        <v>348</v>
      </c>
      <c r="BE130" s="116" t="s">
        <v>347</v>
      </c>
      <c r="BF130" s="117" t="s">
        <v>348</v>
      </c>
      <c r="BG130" s="838"/>
      <c r="BH130" s="841"/>
    </row>
    <row r="131" spans="2:60" ht="12.75" customHeight="1">
      <c r="B131" s="600"/>
      <c r="C131" s="604"/>
      <c r="D131" s="605"/>
      <c r="E131" s="605"/>
      <c r="F131" s="589"/>
      <c r="G131" s="589"/>
      <c r="H131" s="589"/>
      <c r="I131" s="589"/>
      <c r="J131" s="589"/>
      <c r="K131" s="589"/>
      <c r="L131" s="589"/>
      <c r="M131" s="589"/>
      <c r="N131" s="589"/>
      <c r="O131" s="589"/>
      <c r="P131" s="589"/>
      <c r="Q131" s="589"/>
      <c r="R131" s="589"/>
      <c r="S131" s="589"/>
      <c r="T131" s="589"/>
      <c r="U131" s="591"/>
      <c r="V131" s="591"/>
      <c r="W131" s="595"/>
      <c r="X131" s="596"/>
      <c r="Y131" s="574"/>
      <c r="Z131" s="575"/>
      <c r="AA131" s="575"/>
      <c r="AB131" s="575"/>
      <c r="AC131" s="575"/>
      <c r="AD131" s="575"/>
      <c r="AE131" s="575"/>
      <c r="AF131" s="575"/>
      <c r="AG131" s="575"/>
      <c r="AH131" s="575"/>
      <c r="AI131" s="575"/>
      <c r="AJ131" s="575"/>
      <c r="AK131" s="575"/>
      <c r="AL131" s="575"/>
      <c r="AM131" s="576"/>
      <c r="AN131" s="583"/>
      <c r="AO131" s="584"/>
      <c r="AP131" s="584"/>
      <c r="AQ131" s="585"/>
      <c r="AV131" s="38"/>
      <c r="AW131" s="118">
        <v>1</v>
      </c>
      <c r="AX131" s="119" t="s">
        <v>349</v>
      </c>
      <c r="AY131" s="120">
        <v>36</v>
      </c>
      <c r="AZ131" s="121">
        <v>0.75</v>
      </c>
      <c r="BA131" s="122">
        <v>36</v>
      </c>
      <c r="BB131" s="121">
        <v>0.75</v>
      </c>
      <c r="BC131" s="122">
        <v>44</v>
      </c>
      <c r="BD131" s="121">
        <f t="shared" ref="BD131:BD177" si="0">IF(BC131&lt;=5,0.5,IF(BC131&lt;=10,0.375,IF(BC131&lt;=20,0.25,IF(BC131&lt;=30,0.125,0))))</f>
        <v>0</v>
      </c>
      <c r="BE131" s="122">
        <v>36</v>
      </c>
      <c r="BF131" s="123">
        <f t="shared" ref="BF131:BF177" si="1">IF(BE131&lt;=5,0.5,IF(BE131&lt;=10,0.375,IF(BE131&lt;=20,0.25,IF(BE131&lt;=30,0.125,0))))</f>
        <v>0</v>
      </c>
      <c r="BG131" s="124">
        <f t="shared" ref="BG131:BG177" si="2">+AZ131+BD131+BB131+BF131</f>
        <v>1.5</v>
      </c>
      <c r="BH131" s="125"/>
    </row>
    <row r="132" spans="2:60" ht="24" customHeight="1">
      <c r="B132" s="600"/>
      <c r="C132" s="604"/>
      <c r="D132" s="605"/>
      <c r="E132" s="605"/>
      <c r="F132" s="589"/>
      <c r="G132" s="589"/>
      <c r="H132" s="589"/>
      <c r="I132" s="589"/>
      <c r="J132" s="589"/>
      <c r="K132" s="589"/>
      <c r="L132" s="589"/>
      <c r="M132" s="589"/>
      <c r="N132" s="589"/>
      <c r="O132" s="589"/>
      <c r="P132" s="589"/>
      <c r="Q132" s="589"/>
      <c r="R132" s="589"/>
      <c r="S132" s="589"/>
      <c r="T132" s="589"/>
      <c r="U132" s="592"/>
      <c r="V132" s="592"/>
      <c r="W132" s="597"/>
      <c r="X132" s="598"/>
      <c r="Y132" s="574"/>
      <c r="Z132" s="575"/>
      <c r="AA132" s="575"/>
      <c r="AB132" s="575"/>
      <c r="AC132" s="575"/>
      <c r="AD132" s="575"/>
      <c r="AE132" s="575"/>
      <c r="AF132" s="575"/>
      <c r="AG132" s="575"/>
      <c r="AH132" s="575"/>
      <c r="AI132" s="575"/>
      <c r="AJ132" s="575"/>
      <c r="AK132" s="575"/>
      <c r="AL132" s="575"/>
      <c r="AM132" s="576"/>
      <c r="AN132" s="586"/>
      <c r="AO132" s="587"/>
      <c r="AP132" s="587"/>
      <c r="AQ132" s="588"/>
      <c r="AV132" s="38"/>
      <c r="AW132" s="126">
        <v>2</v>
      </c>
      <c r="AX132" s="127" t="s">
        <v>350</v>
      </c>
      <c r="AY132" s="128">
        <v>20</v>
      </c>
      <c r="AZ132" s="129">
        <f t="shared" ref="AZ132:AZ177" si="3">IF(AY132&lt;=5,0.75,IF(AY132&lt;=10,0.5625,IF(AY132&lt;=20,0.375,IF(AY132&lt;=30,0.1875,0))))</f>
        <v>0.375</v>
      </c>
      <c r="BA132" s="130">
        <v>24</v>
      </c>
      <c r="BB132" s="129">
        <f t="shared" ref="BB132:BB177" si="4">IF(BA132&lt;=5,0.75,IF(BA132&lt;=10,0.5625,IF(BA132&lt;=20,0.375,IF(BA132&lt;=30,0.1875,0))))</f>
        <v>0.1875</v>
      </c>
      <c r="BC132" s="130">
        <v>23</v>
      </c>
      <c r="BD132" s="129">
        <f t="shared" si="0"/>
        <v>0.125</v>
      </c>
      <c r="BE132" s="130">
        <v>26</v>
      </c>
      <c r="BF132" s="131">
        <f t="shared" si="1"/>
        <v>0.125</v>
      </c>
      <c r="BG132" s="132">
        <f t="shared" si="2"/>
        <v>0.8125</v>
      </c>
      <c r="BH132" s="133"/>
    </row>
    <row r="133" spans="2:60" ht="12.75" customHeight="1">
      <c r="B133" s="600"/>
      <c r="C133" s="604"/>
      <c r="D133" s="605"/>
      <c r="E133" s="605"/>
      <c r="F133" s="589" t="s">
        <v>351</v>
      </c>
      <c r="G133" s="589"/>
      <c r="H133" s="589"/>
      <c r="I133" s="589"/>
      <c r="J133" s="589"/>
      <c r="K133" s="589"/>
      <c r="L133" s="589"/>
      <c r="M133" s="589"/>
      <c r="N133" s="589"/>
      <c r="O133" s="589"/>
      <c r="P133" s="589"/>
      <c r="Q133" s="589"/>
      <c r="R133" s="589"/>
      <c r="S133" s="589"/>
      <c r="T133" s="589"/>
      <c r="U133" s="590" t="str">
        <f>IF($AX$125="","",VLOOKUP($AX$125,$AX$131:BF181,4,FALSE))</f>
        <v/>
      </c>
      <c r="V133" s="590"/>
      <c r="W133" s="593" t="s">
        <v>343</v>
      </c>
      <c r="X133" s="594"/>
      <c r="Y133" s="574"/>
      <c r="Z133" s="575"/>
      <c r="AA133" s="575"/>
      <c r="AB133" s="575"/>
      <c r="AC133" s="575"/>
      <c r="AD133" s="575"/>
      <c r="AE133" s="575"/>
      <c r="AF133" s="575"/>
      <c r="AG133" s="575"/>
      <c r="AH133" s="575"/>
      <c r="AI133" s="575"/>
      <c r="AJ133" s="575"/>
      <c r="AK133" s="575"/>
      <c r="AL133" s="575"/>
      <c r="AM133" s="576"/>
      <c r="AN133" s="580" t="str">
        <f>IF($AX$125="","",VLOOKUP($AX$125,$AX$131:BY181,3,FALSE))</f>
        <v/>
      </c>
      <c r="AO133" s="581"/>
      <c r="AP133" s="581" t="str">
        <f>IF($AX$125="","",VLOOKUP($AX$125,$AX$131:CA181,2,FALSE))</f>
        <v/>
      </c>
      <c r="AQ133" s="582"/>
      <c r="AV133" s="38"/>
      <c r="AW133" s="126">
        <v>3</v>
      </c>
      <c r="AX133" s="127" t="s">
        <v>352</v>
      </c>
      <c r="AY133" s="128">
        <v>7</v>
      </c>
      <c r="AZ133" s="129">
        <f t="shared" si="3"/>
        <v>0.5625</v>
      </c>
      <c r="BA133" s="130">
        <v>4</v>
      </c>
      <c r="BB133" s="129">
        <f t="shared" si="4"/>
        <v>0.75</v>
      </c>
      <c r="BC133" s="130">
        <v>8</v>
      </c>
      <c r="BD133" s="129">
        <f t="shared" si="0"/>
        <v>0.375</v>
      </c>
      <c r="BE133" s="130">
        <v>6</v>
      </c>
      <c r="BF133" s="131">
        <f t="shared" si="1"/>
        <v>0.375</v>
      </c>
      <c r="BG133" s="132">
        <f t="shared" si="2"/>
        <v>2.0625</v>
      </c>
      <c r="BH133" s="133"/>
    </row>
    <row r="134" spans="2:60" ht="12.75" customHeight="1">
      <c r="B134" s="600"/>
      <c r="C134" s="604"/>
      <c r="D134" s="605"/>
      <c r="E134" s="605"/>
      <c r="F134" s="589"/>
      <c r="G134" s="589"/>
      <c r="H134" s="589"/>
      <c r="I134" s="589"/>
      <c r="J134" s="589"/>
      <c r="K134" s="589"/>
      <c r="L134" s="589"/>
      <c r="M134" s="589"/>
      <c r="N134" s="589"/>
      <c r="O134" s="589"/>
      <c r="P134" s="589"/>
      <c r="Q134" s="589"/>
      <c r="R134" s="589"/>
      <c r="S134" s="589"/>
      <c r="T134" s="589"/>
      <c r="U134" s="591"/>
      <c r="V134" s="591"/>
      <c r="W134" s="595"/>
      <c r="X134" s="596"/>
      <c r="Y134" s="574"/>
      <c r="Z134" s="575"/>
      <c r="AA134" s="575"/>
      <c r="AB134" s="575"/>
      <c r="AC134" s="575"/>
      <c r="AD134" s="575"/>
      <c r="AE134" s="575"/>
      <c r="AF134" s="575"/>
      <c r="AG134" s="575"/>
      <c r="AH134" s="575"/>
      <c r="AI134" s="575"/>
      <c r="AJ134" s="575"/>
      <c r="AK134" s="575"/>
      <c r="AL134" s="575"/>
      <c r="AM134" s="576"/>
      <c r="AN134" s="583"/>
      <c r="AO134" s="584"/>
      <c r="AP134" s="584"/>
      <c r="AQ134" s="585"/>
      <c r="AV134" s="38"/>
      <c r="AW134" s="126">
        <v>4</v>
      </c>
      <c r="AX134" s="127" t="s">
        <v>353</v>
      </c>
      <c r="AY134" s="128">
        <v>5</v>
      </c>
      <c r="AZ134" s="129">
        <f t="shared" si="3"/>
        <v>0.75</v>
      </c>
      <c r="BA134" s="130">
        <v>7</v>
      </c>
      <c r="BB134" s="129">
        <f t="shared" si="4"/>
        <v>0.5625</v>
      </c>
      <c r="BC134" s="130">
        <v>13</v>
      </c>
      <c r="BD134" s="129">
        <f t="shared" si="0"/>
        <v>0.25</v>
      </c>
      <c r="BE134" s="130">
        <v>16</v>
      </c>
      <c r="BF134" s="131">
        <f t="shared" si="1"/>
        <v>0.25</v>
      </c>
      <c r="BG134" s="132">
        <f t="shared" si="2"/>
        <v>1.8125</v>
      </c>
      <c r="BH134" s="133"/>
    </row>
    <row r="135" spans="2:60" ht="12.75" customHeight="1">
      <c r="B135" s="600"/>
      <c r="C135" s="604"/>
      <c r="D135" s="605"/>
      <c r="E135" s="605"/>
      <c r="F135" s="589"/>
      <c r="G135" s="589"/>
      <c r="H135" s="589"/>
      <c r="I135" s="589"/>
      <c r="J135" s="589"/>
      <c r="K135" s="589"/>
      <c r="L135" s="589"/>
      <c r="M135" s="589"/>
      <c r="N135" s="589"/>
      <c r="O135" s="589"/>
      <c r="P135" s="589"/>
      <c r="Q135" s="589"/>
      <c r="R135" s="589"/>
      <c r="S135" s="589"/>
      <c r="T135" s="589"/>
      <c r="U135" s="591"/>
      <c r="V135" s="591"/>
      <c r="W135" s="595"/>
      <c r="X135" s="596"/>
      <c r="Y135" s="574"/>
      <c r="Z135" s="575"/>
      <c r="AA135" s="575"/>
      <c r="AB135" s="575"/>
      <c r="AC135" s="575"/>
      <c r="AD135" s="575"/>
      <c r="AE135" s="575"/>
      <c r="AF135" s="575"/>
      <c r="AG135" s="575"/>
      <c r="AH135" s="575"/>
      <c r="AI135" s="575"/>
      <c r="AJ135" s="575"/>
      <c r="AK135" s="575"/>
      <c r="AL135" s="575"/>
      <c r="AM135" s="576"/>
      <c r="AN135" s="583"/>
      <c r="AO135" s="584"/>
      <c r="AP135" s="584"/>
      <c r="AQ135" s="585"/>
      <c r="AV135" s="38"/>
      <c r="AW135" s="126">
        <v>5</v>
      </c>
      <c r="AX135" s="127" t="s">
        <v>354</v>
      </c>
      <c r="AY135" s="128">
        <v>2</v>
      </c>
      <c r="AZ135" s="129">
        <f t="shared" si="3"/>
        <v>0.75</v>
      </c>
      <c r="BA135" s="130">
        <v>2</v>
      </c>
      <c r="BB135" s="129">
        <f t="shared" si="4"/>
        <v>0.75</v>
      </c>
      <c r="BC135" s="130">
        <v>10</v>
      </c>
      <c r="BD135" s="129">
        <f t="shared" si="0"/>
        <v>0.375</v>
      </c>
      <c r="BE135" s="130">
        <v>13</v>
      </c>
      <c r="BF135" s="131">
        <f t="shared" si="1"/>
        <v>0.25</v>
      </c>
      <c r="BG135" s="132">
        <f t="shared" si="2"/>
        <v>2.125</v>
      </c>
      <c r="BH135" s="133"/>
    </row>
    <row r="136" spans="2:60" ht="21.75" customHeight="1">
      <c r="B136" s="601"/>
      <c r="C136" s="606"/>
      <c r="D136" s="607"/>
      <c r="E136" s="607"/>
      <c r="F136" s="589"/>
      <c r="G136" s="589"/>
      <c r="H136" s="589"/>
      <c r="I136" s="589"/>
      <c r="J136" s="589"/>
      <c r="K136" s="589"/>
      <c r="L136" s="589"/>
      <c r="M136" s="589"/>
      <c r="N136" s="589"/>
      <c r="O136" s="589"/>
      <c r="P136" s="589"/>
      <c r="Q136" s="589"/>
      <c r="R136" s="589"/>
      <c r="S136" s="589"/>
      <c r="T136" s="589"/>
      <c r="U136" s="592"/>
      <c r="V136" s="592"/>
      <c r="W136" s="597"/>
      <c r="X136" s="598"/>
      <c r="Y136" s="574"/>
      <c r="Z136" s="575"/>
      <c r="AA136" s="575"/>
      <c r="AB136" s="575"/>
      <c r="AC136" s="575"/>
      <c r="AD136" s="575"/>
      <c r="AE136" s="575"/>
      <c r="AF136" s="575"/>
      <c r="AG136" s="575"/>
      <c r="AH136" s="575"/>
      <c r="AI136" s="575"/>
      <c r="AJ136" s="575"/>
      <c r="AK136" s="575"/>
      <c r="AL136" s="575"/>
      <c r="AM136" s="576"/>
      <c r="AN136" s="586"/>
      <c r="AO136" s="587"/>
      <c r="AP136" s="587"/>
      <c r="AQ136" s="588"/>
      <c r="AV136" s="38"/>
      <c r="AW136" s="126">
        <v>6</v>
      </c>
      <c r="AX136" s="127" t="s">
        <v>355</v>
      </c>
      <c r="AY136" s="128">
        <v>9</v>
      </c>
      <c r="AZ136" s="129">
        <f t="shared" si="3"/>
        <v>0.5625</v>
      </c>
      <c r="BA136" s="130">
        <v>7</v>
      </c>
      <c r="BB136" s="129">
        <f t="shared" si="4"/>
        <v>0.5625</v>
      </c>
      <c r="BC136" s="130">
        <v>5</v>
      </c>
      <c r="BD136" s="129">
        <f t="shared" si="0"/>
        <v>0.5</v>
      </c>
      <c r="BE136" s="130">
        <v>3</v>
      </c>
      <c r="BF136" s="131">
        <f t="shared" si="1"/>
        <v>0.5</v>
      </c>
      <c r="BG136" s="132">
        <f t="shared" si="2"/>
        <v>2.125</v>
      </c>
      <c r="BH136" s="133"/>
    </row>
    <row r="137" spans="2:60" ht="12.75" customHeight="1">
      <c r="B137" s="599" t="s">
        <v>119</v>
      </c>
      <c r="C137" s="602" t="s">
        <v>356</v>
      </c>
      <c r="D137" s="603"/>
      <c r="E137" s="603"/>
      <c r="F137" s="589" t="s">
        <v>357</v>
      </c>
      <c r="G137" s="589"/>
      <c r="H137" s="589"/>
      <c r="I137" s="589"/>
      <c r="J137" s="589"/>
      <c r="K137" s="589"/>
      <c r="L137" s="589"/>
      <c r="M137" s="589"/>
      <c r="N137" s="589"/>
      <c r="O137" s="589"/>
      <c r="P137" s="589"/>
      <c r="Q137" s="589"/>
      <c r="R137" s="589"/>
      <c r="S137" s="589"/>
      <c r="T137" s="589"/>
      <c r="U137" s="590" t="str">
        <f>IF($AX$125="","",VLOOKUP($AX$125,$AX$131:BF185,6,FALSE))</f>
        <v/>
      </c>
      <c r="V137" s="590"/>
      <c r="W137" s="593" t="s">
        <v>343</v>
      </c>
      <c r="X137" s="594"/>
      <c r="Y137" s="571" t="s">
        <v>358</v>
      </c>
      <c r="Z137" s="572"/>
      <c r="AA137" s="572"/>
      <c r="AB137" s="572"/>
      <c r="AC137" s="572"/>
      <c r="AD137" s="572"/>
      <c r="AE137" s="572"/>
      <c r="AF137" s="572"/>
      <c r="AG137" s="572"/>
      <c r="AH137" s="572"/>
      <c r="AI137" s="572"/>
      <c r="AJ137" s="572"/>
      <c r="AK137" s="572"/>
      <c r="AL137" s="572"/>
      <c r="AM137" s="573"/>
      <c r="AN137" s="580" t="str">
        <f>IF($AX$125="","",VLOOKUP($AX$125,$AX$131:BY185,7,FALSE))</f>
        <v/>
      </c>
      <c r="AO137" s="581"/>
      <c r="AP137" s="581" t="str">
        <f>IF($AX$125="","",VLOOKUP($AX$125,$AX$131:CA185,2,FALSE))</f>
        <v/>
      </c>
      <c r="AQ137" s="582"/>
      <c r="AV137" s="38"/>
      <c r="AW137" s="126">
        <v>7</v>
      </c>
      <c r="AX137" s="127" t="s">
        <v>359</v>
      </c>
      <c r="AY137" s="128">
        <v>18</v>
      </c>
      <c r="AZ137" s="129">
        <f t="shared" si="3"/>
        <v>0.375</v>
      </c>
      <c r="BA137" s="130">
        <v>17</v>
      </c>
      <c r="BB137" s="129">
        <f t="shared" si="4"/>
        <v>0.375</v>
      </c>
      <c r="BC137" s="130">
        <v>25</v>
      </c>
      <c r="BD137" s="129">
        <f t="shared" si="0"/>
        <v>0.125</v>
      </c>
      <c r="BE137" s="130">
        <v>25</v>
      </c>
      <c r="BF137" s="131">
        <f t="shared" si="1"/>
        <v>0.125</v>
      </c>
      <c r="BG137" s="132">
        <f t="shared" si="2"/>
        <v>1</v>
      </c>
      <c r="BH137" s="133"/>
    </row>
    <row r="138" spans="2:60" ht="12.75" customHeight="1">
      <c r="B138" s="600"/>
      <c r="C138" s="604"/>
      <c r="D138" s="605"/>
      <c r="E138" s="605"/>
      <c r="F138" s="589"/>
      <c r="G138" s="589"/>
      <c r="H138" s="589"/>
      <c r="I138" s="589"/>
      <c r="J138" s="589"/>
      <c r="K138" s="589"/>
      <c r="L138" s="589"/>
      <c r="M138" s="589"/>
      <c r="N138" s="589"/>
      <c r="O138" s="589"/>
      <c r="P138" s="589"/>
      <c r="Q138" s="589"/>
      <c r="R138" s="589"/>
      <c r="S138" s="589"/>
      <c r="T138" s="589"/>
      <c r="U138" s="591"/>
      <c r="V138" s="591"/>
      <c r="W138" s="595"/>
      <c r="X138" s="596"/>
      <c r="Y138" s="574"/>
      <c r="Z138" s="575"/>
      <c r="AA138" s="575"/>
      <c r="AB138" s="575"/>
      <c r="AC138" s="575"/>
      <c r="AD138" s="575"/>
      <c r="AE138" s="575"/>
      <c r="AF138" s="575"/>
      <c r="AG138" s="575"/>
      <c r="AH138" s="575"/>
      <c r="AI138" s="575"/>
      <c r="AJ138" s="575"/>
      <c r="AK138" s="575"/>
      <c r="AL138" s="575"/>
      <c r="AM138" s="576"/>
      <c r="AN138" s="583"/>
      <c r="AO138" s="584"/>
      <c r="AP138" s="584"/>
      <c r="AQ138" s="585"/>
      <c r="AV138" s="38"/>
      <c r="AW138" s="126">
        <v>8</v>
      </c>
      <c r="AX138" s="127" t="s">
        <v>360</v>
      </c>
      <c r="AY138" s="128">
        <v>16</v>
      </c>
      <c r="AZ138" s="129">
        <f t="shared" si="3"/>
        <v>0.375</v>
      </c>
      <c r="BA138" s="130">
        <v>15</v>
      </c>
      <c r="BB138" s="129">
        <f t="shared" si="4"/>
        <v>0.375</v>
      </c>
      <c r="BC138" s="130">
        <v>20</v>
      </c>
      <c r="BD138" s="129">
        <f t="shared" si="0"/>
        <v>0.25</v>
      </c>
      <c r="BE138" s="130">
        <v>21</v>
      </c>
      <c r="BF138" s="131">
        <f t="shared" si="1"/>
        <v>0.125</v>
      </c>
      <c r="BG138" s="132">
        <f t="shared" si="2"/>
        <v>1.125</v>
      </c>
      <c r="BH138" s="133"/>
    </row>
    <row r="139" spans="2:60" ht="12.75" customHeight="1">
      <c r="B139" s="600"/>
      <c r="C139" s="604"/>
      <c r="D139" s="605"/>
      <c r="E139" s="605"/>
      <c r="F139" s="589"/>
      <c r="G139" s="589"/>
      <c r="H139" s="589"/>
      <c r="I139" s="589"/>
      <c r="J139" s="589"/>
      <c r="K139" s="589"/>
      <c r="L139" s="589"/>
      <c r="M139" s="589"/>
      <c r="N139" s="589"/>
      <c r="O139" s="589"/>
      <c r="P139" s="589"/>
      <c r="Q139" s="589"/>
      <c r="R139" s="589"/>
      <c r="S139" s="589"/>
      <c r="T139" s="589"/>
      <c r="U139" s="591"/>
      <c r="V139" s="591"/>
      <c r="W139" s="595"/>
      <c r="X139" s="596"/>
      <c r="Y139" s="574"/>
      <c r="Z139" s="575"/>
      <c r="AA139" s="575"/>
      <c r="AB139" s="575"/>
      <c r="AC139" s="575"/>
      <c r="AD139" s="575"/>
      <c r="AE139" s="575"/>
      <c r="AF139" s="575"/>
      <c r="AG139" s="575"/>
      <c r="AH139" s="575"/>
      <c r="AI139" s="575"/>
      <c r="AJ139" s="575"/>
      <c r="AK139" s="575"/>
      <c r="AL139" s="575"/>
      <c r="AM139" s="576"/>
      <c r="AN139" s="583"/>
      <c r="AO139" s="584"/>
      <c r="AP139" s="584"/>
      <c r="AQ139" s="585"/>
      <c r="AV139" s="38"/>
      <c r="AW139" s="126">
        <v>9</v>
      </c>
      <c r="AX139" s="127" t="s">
        <v>361</v>
      </c>
      <c r="AY139" s="128">
        <v>21</v>
      </c>
      <c r="AZ139" s="129">
        <f t="shared" si="3"/>
        <v>0.1875</v>
      </c>
      <c r="BA139" s="130">
        <v>20</v>
      </c>
      <c r="BB139" s="129">
        <f t="shared" si="4"/>
        <v>0.375</v>
      </c>
      <c r="BC139" s="130">
        <v>25</v>
      </c>
      <c r="BD139" s="129">
        <f t="shared" si="0"/>
        <v>0.125</v>
      </c>
      <c r="BE139" s="130">
        <v>30</v>
      </c>
      <c r="BF139" s="131">
        <f t="shared" si="1"/>
        <v>0.125</v>
      </c>
      <c r="BG139" s="132">
        <f t="shared" si="2"/>
        <v>0.8125</v>
      </c>
      <c r="BH139" s="133"/>
    </row>
    <row r="140" spans="2:60" ht="12.75" customHeight="1">
      <c r="B140" s="600"/>
      <c r="C140" s="604"/>
      <c r="D140" s="605"/>
      <c r="E140" s="605"/>
      <c r="F140" s="589"/>
      <c r="G140" s="589"/>
      <c r="H140" s="589"/>
      <c r="I140" s="589"/>
      <c r="J140" s="589"/>
      <c r="K140" s="589"/>
      <c r="L140" s="589"/>
      <c r="M140" s="589"/>
      <c r="N140" s="589"/>
      <c r="O140" s="589"/>
      <c r="P140" s="589"/>
      <c r="Q140" s="589"/>
      <c r="R140" s="589"/>
      <c r="S140" s="589"/>
      <c r="T140" s="589"/>
      <c r="U140" s="592"/>
      <c r="V140" s="592"/>
      <c r="W140" s="597"/>
      <c r="X140" s="598"/>
      <c r="Y140" s="574"/>
      <c r="Z140" s="575"/>
      <c r="AA140" s="575"/>
      <c r="AB140" s="575"/>
      <c r="AC140" s="575"/>
      <c r="AD140" s="575"/>
      <c r="AE140" s="575"/>
      <c r="AF140" s="575"/>
      <c r="AG140" s="575"/>
      <c r="AH140" s="575"/>
      <c r="AI140" s="575"/>
      <c r="AJ140" s="575"/>
      <c r="AK140" s="575"/>
      <c r="AL140" s="575"/>
      <c r="AM140" s="576"/>
      <c r="AN140" s="586"/>
      <c r="AO140" s="587"/>
      <c r="AP140" s="587"/>
      <c r="AQ140" s="588"/>
      <c r="AV140" s="38"/>
      <c r="AW140" s="126">
        <v>10</v>
      </c>
      <c r="AX140" s="127" t="s">
        <v>362</v>
      </c>
      <c r="AY140" s="128">
        <v>33</v>
      </c>
      <c r="AZ140" s="129">
        <f t="shared" si="3"/>
        <v>0</v>
      </c>
      <c r="BA140" s="130">
        <v>36</v>
      </c>
      <c r="BB140" s="129">
        <f t="shared" si="4"/>
        <v>0</v>
      </c>
      <c r="BC140" s="130">
        <v>27</v>
      </c>
      <c r="BD140" s="129">
        <f t="shared" si="0"/>
        <v>0.125</v>
      </c>
      <c r="BE140" s="130">
        <v>34</v>
      </c>
      <c r="BF140" s="131">
        <f t="shared" si="1"/>
        <v>0</v>
      </c>
      <c r="BG140" s="132">
        <f t="shared" si="2"/>
        <v>0.125</v>
      </c>
      <c r="BH140" s="133"/>
    </row>
    <row r="141" spans="2:60" ht="12.75" customHeight="1">
      <c r="B141" s="600"/>
      <c r="C141" s="604"/>
      <c r="D141" s="605"/>
      <c r="E141" s="605"/>
      <c r="F141" s="589" t="s">
        <v>363</v>
      </c>
      <c r="G141" s="589"/>
      <c r="H141" s="589"/>
      <c r="I141" s="589"/>
      <c r="J141" s="589"/>
      <c r="K141" s="589"/>
      <c r="L141" s="589"/>
      <c r="M141" s="589"/>
      <c r="N141" s="589"/>
      <c r="O141" s="589"/>
      <c r="P141" s="589"/>
      <c r="Q141" s="589"/>
      <c r="R141" s="589"/>
      <c r="S141" s="589"/>
      <c r="T141" s="589"/>
      <c r="U141" s="590" t="str">
        <f>IF($AX$125="","",VLOOKUP($AX$125,$AX$131:BF189,8,FALSE))</f>
        <v/>
      </c>
      <c r="V141" s="590"/>
      <c r="W141" s="593" t="s">
        <v>343</v>
      </c>
      <c r="X141" s="594"/>
      <c r="Y141" s="574"/>
      <c r="Z141" s="575"/>
      <c r="AA141" s="575"/>
      <c r="AB141" s="575"/>
      <c r="AC141" s="575"/>
      <c r="AD141" s="575"/>
      <c r="AE141" s="575"/>
      <c r="AF141" s="575"/>
      <c r="AG141" s="575"/>
      <c r="AH141" s="575"/>
      <c r="AI141" s="575"/>
      <c r="AJ141" s="575"/>
      <c r="AK141" s="575"/>
      <c r="AL141" s="575"/>
      <c r="AM141" s="576"/>
      <c r="AN141" s="580" t="str">
        <f>IF($AX$125="","",VLOOKUP($AX$125,$AX$131:BY189,9,FALSE))</f>
        <v/>
      </c>
      <c r="AO141" s="581"/>
      <c r="AP141" s="581" t="str">
        <f>IF($AX$125="","",VLOOKUP($AX$125,$AX$131:CA189,2,FALSE))</f>
        <v/>
      </c>
      <c r="AQ141" s="582"/>
      <c r="AV141" s="38"/>
      <c r="AW141" s="126">
        <v>11</v>
      </c>
      <c r="AX141" s="127" t="s">
        <v>364</v>
      </c>
      <c r="AY141" s="128">
        <v>13</v>
      </c>
      <c r="AZ141" s="129">
        <f t="shared" si="3"/>
        <v>0.375</v>
      </c>
      <c r="BA141" s="130">
        <v>28</v>
      </c>
      <c r="BB141" s="129">
        <f t="shared" si="4"/>
        <v>0.1875</v>
      </c>
      <c r="BC141" s="130">
        <v>20</v>
      </c>
      <c r="BD141" s="129">
        <f t="shared" si="0"/>
        <v>0.25</v>
      </c>
      <c r="BE141" s="130">
        <v>27</v>
      </c>
      <c r="BF141" s="131">
        <f t="shared" si="1"/>
        <v>0.125</v>
      </c>
      <c r="BG141" s="132">
        <f t="shared" si="2"/>
        <v>0.9375</v>
      </c>
      <c r="BH141" s="133"/>
    </row>
    <row r="142" spans="2:60" ht="12.75" customHeight="1">
      <c r="B142" s="600"/>
      <c r="C142" s="604"/>
      <c r="D142" s="605"/>
      <c r="E142" s="605"/>
      <c r="F142" s="589"/>
      <c r="G142" s="589"/>
      <c r="H142" s="589"/>
      <c r="I142" s="589"/>
      <c r="J142" s="589"/>
      <c r="K142" s="589"/>
      <c r="L142" s="589"/>
      <c r="M142" s="589"/>
      <c r="N142" s="589"/>
      <c r="O142" s="589"/>
      <c r="P142" s="589"/>
      <c r="Q142" s="589"/>
      <c r="R142" s="589"/>
      <c r="S142" s="589"/>
      <c r="T142" s="589"/>
      <c r="U142" s="591"/>
      <c r="V142" s="591"/>
      <c r="W142" s="595"/>
      <c r="X142" s="596"/>
      <c r="Y142" s="574"/>
      <c r="Z142" s="575"/>
      <c r="AA142" s="575"/>
      <c r="AB142" s="575"/>
      <c r="AC142" s="575"/>
      <c r="AD142" s="575"/>
      <c r="AE142" s="575"/>
      <c r="AF142" s="575"/>
      <c r="AG142" s="575"/>
      <c r="AH142" s="575"/>
      <c r="AI142" s="575"/>
      <c r="AJ142" s="575"/>
      <c r="AK142" s="575"/>
      <c r="AL142" s="575"/>
      <c r="AM142" s="576"/>
      <c r="AN142" s="583"/>
      <c r="AO142" s="584"/>
      <c r="AP142" s="584"/>
      <c r="AQ142" s="585"/>
      <c r="AV142" s="38"/>
      <c r="AW142" s="126">
        <v>12</v>
      </c>
      <c r="AX142" s="127" t="s">
        <v>365</v>
      </c>
      <c r="AY142" s="128">
        <v>21</v>
      </c>
      <c r="AZ142" s="129">
        <f t="shared" si="3"/>
        <v>0.1875</v>
      </c>
      <c r="BA142" s="130">
        <v>30</v>
      </c>
      <c r="BB142" s="129">
        <f t="shared" si="4"/>
        <v>0.1875</v>
      </c>
      <c r="BC142" s="130">
        <v>29</v>
      </c>
      <c r="BD142" s="129">
        <f t="shared" si="0"/>
        <v>0.125</v>
      </c>
      <c r="BE142" s="130">
        <v>39</v>
      </c>
      <c r="BF142" s="131">
        <f t="shared" si="1"/>
        <v>0</v>
      </c>
      <c r="BG142" s="132">
        <f t="shared" si="2"/>
        <v>0.5</v>
      </c>
      <c r="BH142" s="133"/>
    </row>
    <row r="143" spans="2:60" ht="12.75" customHeight="1">
      <c r="B143" s="600"/>
      <c r="C143" s="604"/>
      <c r="D143" s="605"/>
      <c r="E143" s="605"/>
      <c r="F143" s="589"/>
      <c r="G143" s="589"/>
      <c r="H143" s="589"/>
      <c r="I143" s="589"/>
      <c r="J143" s="589"/>
      <c r="K143" s="589"/>
      <c r="L143" s="589"/>
      <c r="M143" s="589"/>
      <c r="N143" s="589"/>
      <c r="O143" s="589"/>
      <c r="P143" s="589"/>
      <c r="Q143" s="589"/>
      <c r="R143" s="589"/>
      <c r="S143" s="589"/>
      <c r="T143" s="589"/>
      <c r="U143" s="591"/>
      <c r="V143" s="591"/>
      <c r="W143" s="595"/>
      <c r="X143" s="596"/>
      <c r="Y143" s="574"/>
      <c r="Z143" s="575"/>
      <c r="AA143" s="575"/>
      <c r="AB143" s="575"/>
      <c r="AC143" s="575"/>
      <c r="AD143" s="575"/>
      <c r="AE143" s="575"/>
      <c r="AF143" s="575"/>
      <c r="AG143" s="575"/>
      <c r="AH143" s="575"/>
      <c r="AI143" s="575"/>
      <c r="AJ143" s="575"/>
      <c r="AK143" s="575"/>
      <c r="AL143" s="575"/>
      <c r="AM143" s="576"/>
      <c r="AN143" s="583"/>
      <c r="AO143" s="584"/>
      <c r="AP143" s="584"/>
      <c r="AQ143" s="585"/>
      <c r="AV143" s="38"/>
      <c r="AW143" s="126">
        <v>13</v>
      </c>
      <c r="AX143" s="127" t="s">
        <v>366</v>
      </c>
      <c r="AY143" s="128">
        <v>45</v>
      </c>
      <c r="AZ143" s="129">
        <f t="shared" si="3"/>
        <v>0</v>
      </c>
      <c r="BA143" s="130">
        <v>45</v>
      </c>
      <c r="BB143" s="129">
        <f t="shared" si="4"/>
        <v>0</v>
      </c>
      <c r="BC143" s="130">
        <v>44</v>
      </c>
      <c r="BD143" s="129">
        <f t="shared" si="0"/>
        <v>0</v>
      </c>
      <c r="BE143" s="130">
        <v>47</v>
      </c>
      <c r="BF143" s="131">
        <f t="shared" si="1"/>
        <v>0</v>
      </c>
      <c r="BG143" s="132">
        <f t="shared" si="2"/>
        <v>0</v>
      </c>
      <c r="BH143" s="133"/>
    </row>
    <row r="144" spans="2:60" ht="12.75" customHeight="1">
      <c r="B144" s="601"/>
      <c r="C144" s="606"/>
      <c r="D144" s="607"/>
      <c r="E144" s="607"/>
      <c r="F144" s="589"/>
      <c r="G144" s="589"/>
      <c r="H144" s="589"/>
      <c r="I144" s="589"/>
      <c r="J144" s="589"/>
      <c r="K144" s="589"/>
      <c r="L144" s="589"/>
      <c r="M144" s="589"/>
      <c r="N144" s="589"/>
      <c r="O144" s="589"/>
      <c r="P144" s="589"/>
      <c r="Q144" s="589"/>
      <c r="R144" s="589"/>
      <c r="S144" s="589"/>
      <c r="T144" s="589"/>
      <c r="U144" s="592"/>
      <c r="V144" s="592"/>
      <c r="W144" s="597"/>
      <c r="X144" s="598"/>
      <c r="Y144" s="577"/>
      <c r="Z144" s="578"/>
      <c r="AA144" s="578"/>
      <c r="AB144" s="578"/>
      <c r="AC144" s="578"/>
      <c r="AD144" s="578"/>
      <c r="AE144" s="578"/>
      <c r="AF144" s="578"/>
      <c r="AG144" s="578"/>
      <c r="AH144" s="578"/>
      <c r="AI144" s="578"/>
      <c r="AJ144" s="578"/>
      <c r="AK144" s="578"/>
      <c r="AL144" s="578"/>
      <c r="AM144" s="579"/>
      <c r="AN144" s="586"/>
      <c r="AO144" s="587"/>
      <c r="AP144" s="587"/>
      <c r="AQ144" s="588"/>
      <c r="AV144" s="38"/>
      <c r="AW144" s="126">
        <v>14</v>
      </c>
      <c r="AX144" s="127" t="s">
        <v>367</v>
      </c>
      <c r="AY144" s="128">
        <v>46</v>
      </c>
      <c r="AZ144" s="129">
        <f t="shared" si="3"/>
        <v>0</v>
      </c>
      <c r="BA144" s="130">
        <v>45</v>
      </c>
      <c r="BB144" s="129">
        <f t="shared" si="4"/>
        <v>0</v>
      </c>
      <c r="BC144" s="130">
        <v>44</v>
      </c>
      <c r="BD144" s="129">
        <f t="shared" si="0"/>
        <v>0</v>
      </c>
      <c r="BE144" s="130">
        <v>46</v>
      </c>
      <c r="BF144" s="131">
        <f t="shared" si="1"/>
        <v>0</v>
      </c>
      <c r="BG144" s="132">
        <f t="shared" si="2"/>
        <v>0</v>
      </c>
      <c r="BH144" s="133"/>
    </row>
    <row r="145" spans="2:60" ht="10.5" customHeight="1">
      <c r="B145" s="99"/>
      <c r="C145" s="105"/>
      <c r="D145" s="105"/>
      <c r="E145" s="105"/>
      <c r="F145" s="105"/>
      <c r="G145" s="105"/>
      <c r="H145" s="103"/>
      <c r="I145" s="103"/>
      <c r="J145" s="103"/>
      <c r="K145" s="103"/>
      <c r="L145" s="103"/>
      <c r="M145" s="103"/>
      <c r="N145" s="103"/>
      <c r="O145" s="103"/>
      <c r="P145" s="103"/>
      <c r="Q145" s="103"/>
      <c r="R145" s="103"/>
      <c r="S145" s="103"/>
      <c r="T145" s="103"/>
      <c r="U145" s="103"/>
      <c r="V145" s="103"/>
      <c r="W145" s="103"/>
      <c r="X145" s="103"/>
      <c r="Y145" s="103"/>
      <c r="Z145" s="103"/>
      <c r="AA145" s="111"/>
      <c r="AB145" s="111"/>
      <c r="AC145" s="111"/>
      <c r="AD145" s="111"/>
      <c r="AE145" s="111"/>
      <c r="AF145" s="45"/>
      <c r="AG145" s="45"/>
      <c r="AH145" s="45"/>
      <c r="AI145" s="100"/>
      <c r="AJ145" s="100"/>
      <c r="AK145" s="100"/>
      <c r="AL145" s="100"/>
      <c r="AM145" s="100"/>
      <c r="AN145" s="46"/>
      <c r="AO145" s="46"/>
      <c r="AP145" s="46"/>
      <c r="AQ145" s="46"/>
      <c r="AV145" s="38"/>
      <c r="AW145" s="126">
        <v>15</v>
      </c>
      <c r="AX145" s="127" t="s">
        <v>368</v>
      </c>
      <c r="AY145" s="128">
        <v>24</v>
      </c>
      <c r="AZ145" s="129">
        <f t="shared" si="3"/>
        <v>0.1875</v>
      </c>
      <c r="BA145" s="130">
        <v>17</v>
      </c>
      <c r="BB145" s="129">
        <f t="shared" si="4"/>
        <v>0.375</v>
      </c>
      <c r="BC145" s="130">
        <v>29</v>
      </c>
      <c r="BD145" s="129">
        <f t="shared" si="0"/>
        <v>0.125</v>
      </c>
      <c r="BE145" s="130">
        <v>32</v>
      </c>
      <c r="BF145" s="131">
        <f t="shared" si="1"/>
        <v>0</v>
      </c>
      <c r="BG145" s="132">
        <f t="shared" si="2"/>
        <v>0.6875</v>
      </c>
      <c r="BH145" s="133"/>
    </row>
    <row r="146" spans="2:60" ht="23.25" customHeight="1">
      <c r="B146" s="99"/>
      <c r="C146" s="105"/>
      <c r="D146" s="105"/>
      <c r="E146" s="105"/>
      <c r="F146" s="105"/>
      <c r="G146" s="105"/>
      <c r="H146" s="103"/>
      <c r="I146" s="103"/>
      <c r="J146" s="103"/>
      <c r="K146" s="103"/>
      <c r="L146" s="103"/>
      <c r="M146" s="103"/>
      <c r="N146" s="103"/>
      <c r="O146" s="103"/>
      <c r="P146" s="103"/>
      <c r="Q146" s="103"/>
      <c r="R146" s="103"/>
      <c r="S146" s="103"/>
      <c r="T146" s="103"/>
      <c r="U146" s="103"/>
      <c r="V146" s="103"/>
      <c r="W146" s="103"/>
      <c r="X146" s="103"/>
      <c r="Y146" s="103"/>
      <c r="Z146" s="103"/>
      <c r="AA146" s="111"/>
      <c r="AB146" s="111"/>
      <c r="AC146" s="111"/>
      <c r="AD146" s="111"/>
      <c r="AE146" s="111"/>
      <c r="AF146" s="45"/>
      <c r="AG146" s="45"/>
      <c r="AH146" s="45"/>
      <c r="AI146" s="484" t="s">
        <v>160</v>
      </c>
      <c r="AJ146" s="485"/>
      <c r="AK146" s="485"/>
      <c r="AL146" s="485"/>
      <c r="AM146" s="486"/>
      <c r="AN146" s="565" t="str">
        <f>IF(SUM(AN129,AN133,AN137,AN141)=0,"",SUM(AN129,AN133,AN137,AN141))</f>
        <v/>
      </c>
      <c r="AO146" s="566"/>
      <c r="AP146" s="566"/>
      <c r="AQ146" s="567"/>
      <c r="AV146" s="38"/>
      <c r="AW146" s="126">
        <v>16</v>
      </c>
      <c r="AX146" s="127" t="s">
        <v>369</v>
      </c>
      <c r="AY146" s="128">
        <v>24</v>
      </c>
      <c r="AZ146" s="129">
        <f t="shared" si="3"/>
        <v>0.1875</v>
      </c>
      <c r="BA146" s="130">
        <v>34</v>
      </c>
      <c r="BB146" s="129">
        <f t="shared" si="4"/>
        <v>0</v>
      </c>
      <c r="BC146" s="130">
        <v>37</v>
      </c>
      <c r="BD146" s="129">
        <f t="shared" si="0"/>
        <v>0</v>
      </c>
      <c r="BE146" s="130">
        <v>30</v>
      </c>
      <c r="BF146" s="131">
        <f t="shared" si="1"/>
        <v>0.125</v>
      </c>
      <c r="BG146" s="132">
        <f t="shared" si="2"/>
        <v>0.3125</v>
      </c>
      <c r="BH146" s="133"/>
    </row>
    <row r="147" spans="2:60" ht="3.75" customHeight="1">
      <c r="B147" s="99"/>
      <c r="C147" s="105"/>
      <c r="D147" s="105"/>
      <c r="E147" s="105"/>
      <c r="F147" s="105"/>
      <c r="G147" s="105"/>
      <c r="H147" s="103"/>
      <c r="I147" s="103"/>
      <c r="J147" s="103"/>
      <c r="K147" s="103"/>
      <c r="L147" s="103"/>
      <c r="M147" s="103"/>
      <c r="N147" s="103"/>
      <c r="O147" s="103"/>
      <c r="P147" s="103"/>
      <c r="Q147" s="103"/>
      <c r="R147" s="103"/>
      <c r="S147" s="103"/>
      <c r="T147" s="103"/>
      <c r="U147" s="103"/>
      <c r="V147" s="103"/>
      <c r="W147" s="103"/>
      <c r="X147" s="103"/>
      <c r="Y147" s="103"/>
      <c r="Z147" s="103"/>
      <c r="AA147" s="111"/>
      <c r="AB147" s="111"/>
      <c r="AC147" s="111"/>
      <c r="AD147" s="111"/>
      <c r="AE147" s="111"/>
      <c r="AF147" s="45"/>
      <c r="AG147" s="45"/>
      <c r="AH147" s="45"/>
      <c r="AI147" s="490"/>
      <c r="AJ147" s="491"/>
      <c r="AK147" s="491"/>
      <c r="AL147" s="491"/>
      <c r="AM147" s="492"/>
      <c r="AN147" s="568"/>
      <c r="AO147" s="569"/>
      <c r="AP147" s="569"/>
      <c r="AQ147" s="570"/>
      <c r="AV147" s="38"/>
      <c r="AW147" s="126">
        <v>17</v>
      </c>
      <c r="AX147" s="127" t="s">
        <v>370</v>
      </c>
      <c r="AY147" s="128">
        <v>35</v>
      </c>
      <c r="AZ147" s="129">
        <f t="shared" si="3"/>
        <v>0</v>
      </c>
      <c r="BA147" s="130">
        <v>36</v>
      </c>
      <c r="BB147" s="129">
        <f t="shared" si="4"/>
        <v>0</v>
      </c>
      <c r="BC147" s="130">
        <v>27</v>
      </c>
      <c r="BD147" s="129">
        <f t="shared" si="0"/>
        <v>0.125</v>
      </c>
      <c r="BE147" s="130">
        <v>34</v>
      </c>
      <c r="BF147" s="131">
        <f t="shared" si="1"/>
        <v>0</v>
      </c>
      <c r="BG147" s="132">
        <f t="shared" si="2"/>
        <v>0.125</v>
      </c>
      <c r="BH147" s="133"/>
    </row>
    <row r="148" spans="2:60" ht="0.75" customHeight="1">
      <c r="B148" s="99"/>
      <c r="C148" s="105"/>
      <c r="D148" s="105"/>
      <c r="E148" s="105"/>
      <c r="F148" s="105"/>
      <c r="G148" s="105"/>
      <c r="H148" s="103"/>
      <c r="I148" s="103"/>
      <c r="J148" s="103"/>
      <c r="K148" s="103"/>
      <c r="L148" s="103"/>
      <c r="M148" s="103"/>
      <c r="N148" s="103"/>
      <c r="O148" s="103"/>
      <c r="P148" s="103"/>
      <c r="Q148" s="103"/>
      <c r="R148" s="103"/>
      <c r="S148" s="103"/>
      <c r="T148" s="103"/>
      <c r="U148" s="103"/>
      <c r="V148" s="103"/>
      <c r="W148" s="103"/>
      <c r="X148" s="103"/>
      <c r="Y148" s="103"/>
      <c r="Z148" s="103"/>
      <c r="AA148" s="111"/>
      <c r="AB148" s="111"/>
      <c r="AC148" s="111"/>
      <c r="AD148" s="111"/>
      <c r="AE148" s="111"/>
      <c r="AF148" s="45"/>
      <c r="AG148" s="45"/>
      <c r="AH148" s="45"/>
      <c r="AI148" s="100"/>
      <c r="AJ148" s="100"/>
      <c r="AK148" s="100"/>
      <c r="AL148" s="100"/>
      <c r="AM148" s="100"/>
      <c r="AN148" s="46"/>
      <c r="AO148" s="46"/>
      <c r="AP148" s="46"/>
      <c r="AQ148" s="46"/>
      <c r="AV148" s="38"/>
      <c r="AW148" s="126">
        <v>18</v>
      </c>
      <c r="AX148" s="127" t="s">
        <v>371</v>
      </c>
      <c r="AY148" s="128">
        <v>8</v>
      </c>
      <c r="AZ148" s="129">
        <f t="shared" si="3"/>
        <v>0.5625</v>
      </c>
      <c r="BA148" s="130">
        <v>6</v>
      </c>
      <c r="BB148" s="129">
        <f t="shared" si="4"/>
        <v>0.5625</v>
      </c>
      <c r="BC148" s="130">
        <v>6</v>
      </c>
      <c r="BD148" s="129">
        <f t="shared" si="0"/>
        <v>0.375</v>
      </c>
      <c r="BE148" s="130">
        <v>10</v>
      </c>
      <c r="BF148" s="131">
        <f t="shared" si="1"/>
        <v>0.375</v>
      </c>
      <c r="BG148" s="132">
        <f t="shared" si="2"/>
        <v>1.875</v>
      </c>
      <c r="BH148" s="133"/>
    </row>
    <row r="149" spans="2:60" s="8" customFormat="1" ht="9.75" customHeight="1">
      <c r="B149" s="8" t="s">
        <v>304</v>
      </c>
      <c r="AV149" s="42"/>
      <c r="AW149" s="126">
        <v>19</v>
      </c>
      <c r="AX149" s="127" t="s">
        <v>372</v>
      </c>
      <c r="AY149" s="128">
        <v>6</v>
      </c>
      <c r="AZ149" s="129">
        <f t="shared" si="3"/>
        <v>0.5625</v>
      </c>
      <c r="BA149" s="130">
        <v>7</v>
      </c>
      <c r="BB149" s="129">
        <f t="shared" si="4"/>
        <v>0.5625</v>
      </c>
      <c r="BC149" s="130">
        <v>13</v>
      </c>
      <c r="BD149" s="129">
        <f t="shared" si="0"/>
        <v>0.25</v>
      </c>
      <c r="BE149" s="130">
        <v>5</v>
      </c>
      <c r="BF149" s="131">
        <f t="shared" si="1"/>
        <v>0.5</v>
      </c>
      <c r="BG149" s="132">
        <f t="shared" si="2"/>
        <v>1.875</v>
      </c>
      <c r="BH149" s="133"/>
    </row>
    <row r="150" spans="2:60" s="8" customFormat="1" ht="15" customHeight="1">
      <c r="B150" s="8" t="s">
        <v>373</v>
      </c>
      <c r="AV150" s="42"/>
      <c r="AW150" s="126">
        <v>20</v>
      </c>
      <c r="AX150" s="127" t="s">
        <v>374</v>
      </c>
      <c r="AY150" s="128">
        <v>4</v>
      </c>
      <c r="AZ150" s="129">
        <f t="shared" si="3"/>
        <v>0.75</v>
      </c>
      <c r="BA150" s="130">
        <v>3</v>
      </c>
      <c r="BB150" s="129">
        <f t="shared" si="4"/>
        <v>0.75</v>
      </c>
      <c r="BC150" s="130">
        <v>8</v>
      </c>
      <c r="BD150" s="129">
        <f t="shared" si="0"/>
        <v>0.375</v>
      </c>
      <c r="BE150" s="130">
        <v>8</v>
      </c>
      <c r="BF150" s="131">
        <f t="shared" si="1"/>
        <v>0.375</v>
      </c>
      <c r="BG150" s="132">
        <f t="shared" si="2"/>
        <v>2.25</v>
      </c>
      <c r="BH150" s="133"/>
    </row>
    <row r="151" spans="2:60" ht="3" customHeight="1">
      <c r="B151" s="99"/>
      <c r="C151" s="105"/>
      <c r="D151" s="105"/>
      <c r="E151" s="105"/>
      <c r="F151" s="105"/>
      <c r="G151" s="105"/>
      <c r="H151" s="103"/>
      <c r="I151" s="103"/>
      <c r="J151" s="103"/>
      <c r="K151" s="103"/>
      <c r="L151" s="103"/>
      <c r="M151" s="103"/>
      <c r="N151" s="103"/>
      <c r="O151" s="103"/>
      <c r="P151" s="103"/>
      <c r="Q151" s="103"/>
      <c r="R151" s="103"/>
      <c r="S151" s="103"/>
      <c r="T151" s="103"/>
      <c r="U151" s="103"/>
      <c r="V151" s="103"/>
      <c r="W151" s="103"/>
      <c r="X151" s="103"/>
      <c r="Y151" s="103"/>
      <c r="Z151" s="103"/>
      <c r="AA151" s="111"/>
      <c r="AB151" s="111"/>
      <c r="AC151" s="111"/>
      <c r="AD151" s="111"/>
      <c r="AE151" s="111"/>
      <c r="AF151" s="45"/>
      <c r="AG151" s="45"/>
      <c r="AH151" s="45"/>
      <c r="AI151" s="100"/>
      <c r="AJ151" s="100"/>
      <c r="AK151" s="100"/>
      <c r="AL151" s="100"/>
      <c r="AM151" s="100"/>
      <c r="AN151" s="46"/>
      <c r="AO151" s="46"/>
      <c r="AP151" s="46"/>
      <c r="AQ151" s="46"/>
      <c r="AV151" s="38"/>
      <c r="AW151" s="126">
        <v>21</v>
      </c>
      <c r="AX151" s="127" t="s">
        <v>375</v>
      </c>
      <c r="AY151" s="128">
        <v>1</v>
      </c>
      <c r="AZ151" s="129">
        <f t="shared" si="3"/>
        <v>0.75</v>
      </c>
      <c r="BA151" s="130">
        <v>1</v>
      </c>
      <c r="BB151" s="129">
        <f t="shared" si="4"/>
        <v>0.75</v>
      </c>
      <c r="BC151" s="130">
        <v>1</v>
      </c>
      <c r="BD151" s="129">
        <f t="shared" si="0"/>
        <v>0.5</v>
      </c>
      <c r="BE151" s="130">
        <v>1</v>
      </c>
      <c r="BF151" s="131">
        <f t="shared" si="1"/>
        <v>0.5</v>
      </c>
      <c r="BG151" s="132">
        <f t="shared" si="2"/>
        <v>2.5</v>
      </c>
      <c r="BH151" s="133"/>
    </row>
    <row r="152" spans="2:60" ht="7.5" hidden="1" customHeight="1">
      <c r="B152" s="99"/>
      <c r="C152" s="105"/>
      <c r="D152" s="105"/>
      <c r="E152" s="105"/>
      <c r="F152" s="105"/>
      <c r="G152" s="105"/>
      <c r="H152" s="103"/>
      <c r="I152" s="103"/>
      <c r="J152" s="103"/>
      <c r="K152" s="103"/>
      <c r="L152" s="103"/>
      <c r="M152" s="103"/>
      <c r="N152" s="103"/>
      <c r="O152" s="103"/>
      <c r="P152" s="103"/>
      <c r="Q152" s="103"/>
      <c r="R152" s="103"/>
      <c r="S152" s="103"/>
      <c r="T152" s="103"/>
      <c r="U152" s="103"/>
      <c r="V152" s="103"/>
      <c r="W152" s="103"/>
      <c r="X152" s="103"/>
      <c r="Y152" s="103"/>
      <c r="Z152" s="103"/>
      <c r="AA152" s="111"/>
      <c r="AB152" s="111"/>
      <c r="AC152" s="111"/>
      <c r="AD152" s="111"/>
      <c r="AE152" s="111"/>
      <c r="AF152" s="45"/>
      <c r="AG152" s="45"/>
      <c r="AH152" s="45"/>
      <c r="AI152" s="100"/>
      <c r="AJ152" s="100"/>
      <c r="AK152" s="100"/>
      <c r="AL152" s="100"/>
      <c r="AM152" s="100"/>
      <c r="AN152" s="46"/>
      <c r="AO152" s="46"/>
      <c r="AP152" s="46"/>
      <c r="AQ152" s="46"/>
      <c r="AV152" s="38"/>
      <c r="AW152" s="126">
        <v>22</v>
      </c>
      <c r="AX152" s="127" t="s">
        <v>376</v>
      </c>
      <c r="AY152" s="128">
        <v>14</v>
      </c>
      <c r="AZ152" s="129">
        <f t="shared" si="3"/>
        <v>0.375</v>
      </c>
      <c r="BA152" s="130">
        <v>15</v>
      </c>
      <c r="BB152" s="129">
        <f t="shared" si="4"/>
        <v>0.375</v>
      </c>
      <c r="BC152" s="130">
        <v>2</v>
      </c>
      <c r="BD152" s="129">
        <f t="shared" si="0"/>
        <v>0.5</v>
      </c>
      <c r="BE152" s="130">
        <v>3</v>
      </c>
      <c r="BF152" s="131">
        <f t="shared" si="1"/>
        <v>0.5</v>
      </c>
      <c r="BG152" s="132">
        <f t="shared" si="2"/>
        <v>1.75</v>
      </c>
      <c r="BH152" s="133"/>
    </row>
    <row r="153" spans="2:60" ht="1.5" hidden="1" customHeight="1">
      <c r="AV153" s="38"/>
      <c r="AW153" s="126">
        <v>23</v>
      </c>
      <c r="AX153" s="127" t="s">
        <v>377</v>
      </c>
      <c r="AY153" s="128">
        <v>42</v>
      </c>
      <c r="AZ153" s="129">
        <f t="shared" si="3"/>
        <v>0</v>
      </c>
      <c r="BA153" s="130">
        <v>36</v>
      </c>
      <c r="BB153" s="129">
        <f t="shared" si="4"/>
        <v>0</v>
      </c>
      <c r="BC153" s="130">
        <v>29</v>
      </c>
      <c r="BD153" s="129">
        <f t="shared" si="0"/>
        <v>0.125</v>
      </c>
      <c r="BE153" s="130">
        <v>36</v>
      </c>
      <c r="BF153" s="131">
        <f t="shared" si="1"/>
        <v>0</v>
      </c>
      <c r="BG153" s="132">
        <f t="shared" si="2"/>
        <v>0.125</v>
      </c>
      <c r="BH153" s="133"/>
    </row>
    <row r="154" spans="2:60" ht="9.75" customHeight="1">
      <c r="G154" s="556" t="s">
        <v>378</v>
      </c>
      <c r="H154" s="557"/>
      <c r="I154" s="557"/>
      <c r="J154" s="557"/>
      <c r="K154" s="557"/>
      <c r="L154" s="557"/>
      <c r="M154" s="557"/>
      <c r="N154" s="557"/>
      <c r="O154" s="557"/>
      <c r="P154" s="557"/>
      <c r="Q154" s="557"/>
      <c r="R154" s="557"/>
      <c r="S154" s="557"/>
      <c r="T154" s="557"/>
      <c r="U154" s="557"/>
      <c r="V154" s="557"/>
      <c r="W154" s="557"/>
      <c r="X154" s="557"/>
      <c r="Y154" s="557"/>
      <c r="Z154" s="557"/>
      <c r="AA154" s="557"/>
      <c r="AB154" s="557"/>
      <c r="AC154" s="557"/>
      <c r="AD154" s="558"/>
      <c r="AE154" s="559" t="str">
        <f>AO67</f>
        <v xml:space="preserve"> </v>
      </c>
      <c r="AF154" s="560"/>
      <c r="AG154" s="560"/>
      <c r="AH154" s="560"/>
      <c r="AI154" s="560"/>
      <c r="AJ154" s="560"/>
      <c r="AK154" s="561"/>
      <c r="AV154" s="38"/>
      <c r="AW154" s="126">
        <v>24</v>
      </c>
      <c r="AX154" s="127" t="s">
        <v>379</v>
      </c>
      <c r="AY154" s="128">
        <v>36</v>
      </c>
      <c r="AZ154" s="129">
        <f t="shared" si="3"/>
        <v>0</v>
      </c>
      <c r="BA154" s="130">
        <v>24</v>
      </c>
      <c r="BB154" s="129">
        <f t="shared" si="4"/>
        <v>0.1875</v>
      </c>
      <c r="BC154" s="130">
        <v>29</v>
      </c>
      <c r="BD154" s="129">
        <f t="shared" si="0"/>
        <v>0.125</v>
      </c>
      <c r="BE154" s="130">
        <v>27</v>
      </c>
      <c r="BF154" s="131">
        <f t="shared" si="1"/>
        <v>0.125</v>
      </c>
      <c r="BG154" s="132">
        <f t="shared" si="2"/>
        <v>0.4375</v>
      </c>
      <c r="BH154" s="133"/>
    </row>
    <row r="155" spans="2:60" ht="9.75" customHeight="1">
      <c r="G155" s="487"/>
      <c r="H155" s="488"/>
      <c r="I155" s="488"/>
      <c r="J155" s="488"/>
      <c r="K155" s="488"/>
      <c r="L155" s="488"/>
      <c r="M155" s="488"/>
      <c r="N155" s="488"/>
      <c r="O155" s="488"/>
      <c r="P155" s="488"/>
      <c r="Q155" s="488"/>
      <c r="R155" s="488"/>
      <c r="S155" s="488"/>
      <c r="T155" s="488"/>
      <c r="U155" s="488"/>
      <c r="V155" s="488"/>
      <c r="W155" s="488"/>
      <c r="X155" s="488"/>
      <c r="Y155" s="488"/>
      <c r="Z155" s="488"/>
      <c r="AA155" s="488"/>
      <c r="AB155" s="488"/>
      <c r="AC155" s="488"/>
      <c r="AD155" s="489"/>
      <c r="AE155" s="562"/>
      <c r="AF155" s="563"/>
      <c r="AG155" s="563"/>
      <c r="AH155" s="563"/>
      <c r="AI155" s="563"/>
      <c r="AJ155" s="563"/>
      <c r="AK155" s="564"/>
      <c r="AV155" s="38"/>
      <c r="AW155" s="126">
        <v>25</v>
      </c>
      <c r="AX155" s="127" t="s">
        <v>380</v>
      </c>
      <c r="AY155" s="128">
        <v>12</v>
      </c>
      <c r="AZ155" s="129">
        <f t="shared" si="3"/>
        <v>0.375</v>
      </c>
      <c r="BA155" s="130">
        <v>12</v>
      </c>
      <c r="BB155" s="129">
        <f t="shared" si="4"/>
        <v>0.375</v>
      </c>
      <c r="BC155" s="130">
        <v>2</v>
      </c>
      <c r="BD155" s="129">
        <f t="shared" si="0"/>
        <v>0.5</v>
      </c>
      <c r="BE155" s="130">
        <v>2</v>
      </c>
      <c r="BF155" s="131">
        <f t="shared" si="1"/>
        <v>0.5</v>
      </c>
      <c r="BG155" s="132">
        <f t="shared" si="2"/>
        <v>1.75</v>
      </c>
      <c r="BH155" s="133"/>
    </row>
    <row r="156" spans="2:60" ht="5.25" customHeight="1">
      <c r="G156" s="4"/>
      <c r="H156" s="4"/>
      <c r="I156" s="4"/>
      <c r="J156" s="4"/>
      <c r="K156" s="4"/>
      <c r="L156" s="4"/>
      <c r="M156" s="4"/>
      <c r="N156" s="4"/>
      <c r="O156" s="4"/>
      <c r="P156" s="4"/>
      <c r="Q156" s="4"/>
      <c r="R156" s="4"/>
      <c r="S156" s="4"/>
      <c r="T156" s="4"/>
      <c r="U156" s="4"/>
      <c r="V156" s="4"/>
      <c r="W156" s="4"/>
      <c r="X156" s="4"/>
      <c r="Y156" s="4"/>
      <c r="Z156" s="4"/>
      <c r="AA156" s="4"/>
      <c r="AB156" s="4"/>
      <c r="AC156" s="4"/>
      <c r="AD156" s="4"/>
      <c r="AV156" s="38"/>
      <c r="AW156" s="126">
        <v>26</v>
      </c>
      <c r="AX156" s="127" t="s">
        <v>381</v>
      </c>
      <c r="AY156" s="128">
        <v>30</v>
      </c>
      <c r="AZ156" s="129">
        <f t="shared" si="3"/>
        <v>0.1875</v>
      </c>
      <c r="BA156" s="130">
        <v>24</v>
      </c>
      <c r="BB156" s="129">
        <f t="shared" si="4"/>
        <v>0.1875</v>
      </c>
      <c r="BC156" s="130">
        <v>23</v>
      </c>
      <c r="BD156" s="129">
        <f t="shared" si="0"/>
        <v>0.125</v>
      </c>
      <c r="BE156" s="130">
        <v>18</v>
      </c>
      <c r="BF156" s="131">
        <f t="shared" si="1"/>
        <v>0.25</v>
      </c>
      <c r="BG156" s="132">
        <f t="shared" si="2"/>
        <v>0.75</v>
      </c>
      <c r="BH156" s="133"/>
    </row>
    <row r="157" spans="2:60" ht="9.75" customHeight="1">
      <c r="G157" s="556" t="s">
        <v>382</v>
      </c>
      <c r="H157" s="557"/>
      <c r="I157" s="557"/>
      <c r="J157" s="557"/>
      <c r="K157" s="557"/>
      <c r="L157" s="557"/>
      <c r="M157" s="557"/>
      <c r="N157" s="557"/>
      <c r="O157" s="557"/>
      <c r="P157" s="557"/>
      <c r="Q157" s="557"/>
      <c r="R157" s="557"/>
      <c r="S157" s="557"/>
      <c r="T157" s="557"/>
      <c r="U157" s="557"/>
      <c r="V157" s="557"/>
      <c r="W157" s="557"/>
      <c r="X157" s="557"/>
      <c r="Y157" s="557"/>
      <c r="Z157" s="557"/>
      <c r="AA157" s="557"/>
      <c r="AB157" s="557"/>
      <c r="AC157" s="557"/>
      <c r="AD157" s="558"/>
      <c r="AE157" s="559" t="str">
        <f>AN117</f>
        <v/>
      </c>
      <c r="AF157" s="560"/>
      <c r="AG157" s="560"/>
      <c r="AH157" s="560"/>
      <c r="AI157" s="560"/>
      <c r="AJ157" s="560"/>
      <c r="AK157" s="561"/>
      <c r="AV157" s="38"/>
      <c r="AW157" s="126">
        <v>27</v>
      </c>
      <c r="AX157" s="127" t="s">
        <v>383</v>
      </c>
      <c r="AY157" s="128">
        <v>30</v>
      </c>
      <c r="AZ157" s="129">
        <f t="shared" si="3"/>
        <v>0.1875</v>
      </c>
      <c r="BA157" s="130">
        <v>30</v>
      </c>
      <c r="BB157" s="129">
        <f t="shared" si="4"/>
        <v>0.1875</v>
      </c>
      <c r="BC157" s="130">
        <v>43</v>
      </c>
      <c r="BD157" s="129">
        <f t="shared" si="0"/>
        <v>0</v>
      </c>
      <c r="BE157" s="130">
        <v>43</v>
      </c>
      <c r="BF157" s="131">
        <f t="shared" si="1"/>
        <v>0</v>
      </c>
      <c r="BG157" s="132">
        <f t="shared" si="2"/>
        <v>0.375</v>
      </c>
      <c r="BH157" s="133"/>
    </row>
    <row r="158" spans="2:60" ht="9.75" customHeight="1">
      <c r="G158" s="487"/>
      <c r="H158" s="488"/>
      <c r="I158" s="488"/>
      <c r="J158" s="488"/>
      <c r="K158" s="488"/>
      <c r="L158" s="488"/>
      <c r="M158" s="488"/>
      <c r="N158" s="488"/>
      <c r="O158" s="488"/>
      <c r="P158" s="488"/>
      <c r="Q158" s="488"/>
      <c r="R158" s="488"/>
      <c r="S158" s="488"/>
      <c r="T158" s="488"/>
      <c r="U158" s="488"/>
      <c r="V158" s="488"/>
      <c r="W158" s="488"/>
      <c r="X158" s="488"/>
      <c r="Y158" s="488"/>
      <c r="Z158" s="488"/>
      <c r="AA158" s="488"/>
      <c r="AB158" s="488"/>
      <c r="AC158" s="488"/>
      <c r="AD158" s="489"/>
      <c r="AE158" s="562"/>
      <c r="AF158" s="563"/>
      <c r="AG158" s="563"/>
      <c r="AH158" s="563"/>
      <c r="AI158" s="563"/>
      <c r="AJ158" s="563"/>
      <c r="AK158" s="564"/>
      <c r="AV158" s="38"/>
      <c r="AW158" s="126">
        <v>28</v>
      </c>
      <c r="AX158" s="127" t="s">
        <v>384</v>
      </c>
      <c r="AY158" s="128">
        <v>36</v>
      </c>
      <c r="AZ158" s="129">
        <f t="shared" si="3"/>
        <v>0</v>
      </c>
      <c r="BA158" s="130">
        <v>20</v>
      </c>
      <c r="BB158" s="129">
        <f t="shared" si="4"/>
        <v>0.375</v>
      </c>
      <c r="BC158" s="130">
        <v>33</v>
      </c>
      <c r="BD158" s="129">
        <f t="shared" si="0"/>
        <v>0</v>
      </c>
      <c r="BE158" s="130">
        <v>18</v>
      </c>
      <c r="BF158" s="131">
        <f t="shared" si="1"/>
        <v>0.25</v>
      </c>
      <c r="BG158" s="132">
        <f t="shared" si="2"/>
        <v>0.625</v>
      </c>
      <c r="BH158" s="133"/>
    </row>
    <row r="159" spans="2:60" ht="5.25" customHeight="1">
      <c r="G159" s="4"/>
      <c r="H159" s="4"/>
      <c r="I159" s="4"/>
      <c r="J159" s="4"/>
      <c r="K159" s="4"/>
      <c r="L159" s="4"/>
      <c r="M159" s="4"/>
      <c r="N159" s="4"/>
      <c r="O159" s="4"/>
      <c r="P159" s="4"/>
      <c r="Q159" s="4"/>
      <c r="R159" s="4"/>
      <c r="S159" s="4"/>
      <c r="T159" s="4"/>
      <c r="U159" s="4"/>
      <c r="V159" s="4"/>
      <c r="W159" s="4"/>
      <c r="X159" s="4"/>
      <c r="Y159" s="4"/>
      <c r="Z159" s="4"/>
      <c r="AA159" s="4"/>
      <c r="AB159" s="4"/>
      <c r="AC159" s="4"/>
      <c r="AD159" s="4"/>
      <c r="AV159" s="38"/>
      <c r="AW159" s="126">
        <v>29</v>
      </c>
      <c r="AX159" s="127" t="s">
        <v>385</v>
      </c>
      <c r="AY159" s="128">
        <v>33</v>
      </c>
      <c r="AZ159" s="129">
        <f t="shared" si="3"/>
        <v>0</v>
      </c>
      <c r="BA159" s="130">
        <v>30</v>
      </c>
      <c r="BB159" s="129">
        <f t="shared" si="4"/>
        <v>0.1875</v>
      </c>
      <c r="BC159" s="130">
        <v>37</v>
      </c>
      <c r="BD159" s="129">
        <f t="shared" si="0"/>
        <v>0</v>
      </c>
      <c r="BE159" s="130">
        <v>36</v>
      </c>
      <c r="BF159" s="131">
        <f t="shared" si="1"/>
        <v>0</v>
      </c>
      <c r="BG159" s="132">
        <f t="shared" si="2"/>
        <v>0.1875</v>
      </c>
      <c r="BH159" s="133"/>
    </row>
    <row r="160" spans="2:60" ht="9.75" customHeight="1">
      <c r="G160" s="556" t="s">
        <v>386</v>
      </c>
      <c r="H160" s="557"/>
      <c r="I160" s="557"/>
      <c r="J160" s="557"/>
      <c r="K160" s="557"/>
      <c r="L160" s="557"/>
      <c r="M160" s="557"/>
      <c r="N160" s="557"/>
      <c r="O160" s="557"/>
      <c r="P160" s="557"/>
      <c r="Q160" s="557"/>
      <c r="R160" s="557"/>
      <c r="S160" s="557"/>
      <c r="T160" s="557"/>
      <c r="U160" s="557"/>
      <c r="V160" s="557"/>
      <c r="W160" s="557"/>
      <c r="X160" s="557"/>
      <c r="Y160" s="557"/>
      <c r="Z160" s="557"/>
      <c r="AA160" s="557"/>
      <c r="AB160" s="557"/>
      <c r="AC160" s="557"/>
      <c r="AD160" s="558"/>
      <c r="AE160" s="559" t="str">
        <f>+AN146</f>
        <v/>
      </c>
      <c r="AF160" s="560"/>
      <c r="AG160" s="560"/>
      <c r="AH160" s="560"/>
      <c r="AI160" s="560"/>
      <c r="AJ160" s="560"/>
      <c r="AK160" s="561"/>
      <c r="AV160" s="38"/>
      <c r="AW160" s="126">
        <v>30</v>
      </c>
      <c r="AX160" s="127" t="s">
        <v>387</v>
      </c>
      <c r="AY160" s="128">
        <v>42</v>
      </c>
      <c r="AZ160" s="129">
        <f t="shared" si="3"/>
        <v>0</v>
      </c>
      <c r="BA160" s="130">
        <v>42</v>
      </c>
      <c r="BB160" s="129">
        <f t="shared" si="4"/>
        <v>0</v>
      </c>
      <c r="BC160" s="130">
        <v>41</v>
      </c>
      <c r="BD160" s="129">
        <f t="shared" si="0"/>
        <v>0</v>
      </c>
      <c r="BE160" s="130">
        <v>43</v>
      </c>
      <c r="BF160" s="131">
        <f t="shared" si="1"/>
        <v>0</v>
      </c>
      <c r="BG160" s="132">
        <f t="shared" si="2"/>
        <v>0</v>
      </c>
      <c r="BH160" s="133"/>
    </row>
    <row r="161" spans="7:60" ht="9.75" customHeight="1">
      <c r="G161" s="487"/>
      <c r="H161" s="488"/>
      <c r="I161" s="488"/>
      <c r="J161" s="488"/>
      <c r="K161" s="488"/>
      <c r="L161" s="488"/>
      <c r="M161" s="488"/>
      <c r="N161" s="488"/>
      <c r="O161" s="488"/>
      <c r="P161" s="488"/>
      <c r="Q161" s="488"/>
      <c r="R161" s="488"/>
      <c r="S161" s="488"/>
      <c r="T161" s="488"/>
      <c r="U161" s="488"/>
      <c r="V161" s="488"/>
      <c r="W161" s="488"/>
      <c r="X161" s="488"/>
      <c r="Y161" s="488"/>
      <c r="Z161" s="488"/>
      <c r="AA161" s="488"/>
      <c r="AB161" s="488"/>
      <c r="AC161" s="488"/>
      <c r="AD161" s="489"/>
      <c r="AE161" s="562"/>
      <c r="AF161" s="563"/>
      <c r="AG161" s="563"/>
      <c r="AH161" s="563"/>
      <c r="AI161" s="563"/>
      <c r="AJ161" s="563"/>
      <c r="AK161" s="564"/>
      <c r="AV161" s="38"/>
      <c r="AW161" s="126">
        <v>31</v>
      </c>
      <c r="AX161" s="127" t="s">
        <v>388</v>
      </c>
      <c r="AY161" s="128">
        <v>3</v>
      </c>
      <c r="AZ161" s="129">
        <f t="shared" si="3"/>
        <v>0.75</v>
      </c>
      <c r="BA161" s="130">
        <v>4</v>
      </c>
      <c r="BB161" s="129">
        <f t="shared" si="4"/>
        <v>0.75</v>
      </c>
      <c r="BC161" s="130">
        <v>6</v>
      </c>
      <c r="BD161" s="129">
        <f t="shared" si="0"/>
        <v>0.375</v>
      </c>
      <c r="BE161" s="130">
        <v>11</v>
      </c>
      <c r="BF161" s="131">
        <f t="shared" si="1"/>
        <v>0.25</v>
      </c>
      <c r="BG161" s="132">
        <f t="shared" si="2"/>
        <v>2.125</v>
      </c>
      <c r="BH161" s="133"/>
    </row>
    <row r="162" spans="7:60" ht="5.25" customHeight="1">
      <c r="AV162" s="38"/>
      <c r="AW162" s="126">
        <v>32</v>
      </c>
      <c r="AX162" s="127" t="s">
        <v>389</v>
      </c>
      <c r="AY162" s="128">
        <v>11</v>
      </c>
      <c r="AZ162" s="129">
        <f t="shared" si="3"/>
        <v>0.375</v>
      </c>
      <c r="BA162" s="130">
        <v>11</v>
      </c>
      <c r="BB162" s="129">
        <f t="shared" si="4"/>
        <v>0.375</v>
      </c>
      <c r="BC162" s="130">
        <v>11</v>
      </c>
      <c r="BD162" s="129">
        <f t="shared" si="0"/>
        <v>0.25</v>
      </c>
      <c r="BE162" s="130">
        <v>11</v>
      </c>
      <c r="BF162" s="131">
        <f t="shared" si="1"/>
        <v>0.25</v>
      </c>
      <c r="BG162" s="132">
        <f t="shared" si="2"/>
        <v>1.25</v>
      </c>
      <c r="BH162" s="133"/>
    </row>
    <row r="163" spans="7:60" ht="9.75" customHeight="1">
      <c r="G163" s="556" t="s">
        <v>390</v>
      </c>
      <c r="H163" s="557"/>
      <c r="I163" s="557"/>
      <c r="J163" s="557"/>
      <c r="K163" s="557"/>
      <c r="L163" s="557"/>
      <c r="M163" s="557"/>
      <c r="N163" s="557"/>
      <c r="O163" s="557"/>
      <c r="P163" s="557"/>
      <c r="Q163" s="557"/>
      <c r="R163" s="557"/>
      <c r="S163" s="557"/>
      <c r="T163" s="557"/>
      <c r="U163" s="557"/>
      <c r="V163" s="557"/>
      <c r="W163" s="557"/>
      <c r="X163" s="557"/>
      <c r="Y163" s="557"/>
      <c r="Z163" s="557"/>
      <c r="AA163" s="557"/>
      <c r="AB163" s="557"/>
      <c r="AC163" s="557"/>
      <c r="AD163" s="558"/>
      <c r="AE163" s="559" t="str">
        <f>IF(SUM(AE154,AE157,AE160)=0,"",SUM(AE154,AE157,AE160))</f>
        <v/>
      </c>
      <c r="AF163" s="560"/>
      <c r="AG163" s="560"/>
      <c r="AH163" s="560"/>
      <c r="AI163" s="560"/>
      <c r="AJ163" s="560"/>
      <c r="AK163" s="561"/>
      <c r="AV163" s="38"/>
      <c r="AW163" s="126">
        <v>33</v>
      </c>
      <c r="AX163" s="127" t="s">
        <v>391</v>
      </c>
      <c r="AY163" s="128">
        <v>16</v>
      </c>
      <c r="AZ163" s="129">
        <f t="shared" si="3"/>
        <v>0.375</v>
      </c>
      <c r="BA163" s="130">
        <v>17</v>
      </c>
      <c r="BB163" s="129">
        <f t="shared" si="4"/>
        <v>0.375</v>
      </c>
      <c r="BC163" s="130">
        <v>33</v>
      </c>
      <c r="BD163" s="129">
        <f t="shared" si="0"/>
        <v>0</v>
      </c>
      <c r="BE163" s="130">
        <v>33</v>
      </c>
      <c r="BF163" s="131">
        <f t="shared" si="1"/>
        <v>0</v>
      </c>
      <c r="BG163" s="132">
        <f t="shared" si="2"/>
        <v>0.75</v>
      </c>
      <c r="BH163" s="133"/>
    </row>
    <row r="164" spans="7:60" ht="9.75" customHeight="1">
      <c r="G164" s="487"/>
      <c r="H164" s="488"/>
      <c r="I164" s="488"/>
      <c r="J164" s="488"/>
      <c r="K164" s="488"/>
      <c r="L164" s="488"/>
      <c r="M164" s="488"/>
      <c r="N164" s="488"/>
      <c r="O164" s="488"/>
      <c r="P164" s="488"/>
      <c r="Q164" s="488"/>
      <c r="R164" s="488"/>
      <c r="S164" s="488"/>
      <c r="T164" s="488"/>
      <c r="U164" s="488"/>
      <c r="V164" s="488"/>
      <c r="W164" s="488"/>
      <c r="X164" s="488"/>
      <c r="Y164" s="488"/>
      <c r="Z164" s="488"/>
      <c r="AA164" s="488"/>
      <c r="AB164" s="488"/>
      <c r="AC164" s="488"/>
      <c r="AD164" s="489"/>
      <c r="AE164" s="562"/>
      <c r="AF164" s="563"/>
      <c r="AG164" s="563"/>
      <c r="AH164" s="563"/>
      <c r="AI164" s="563"/>
      <c r="AJ164" s="563"/>
      <c r="AK164" s="564"/>
      <c r="AW164" s="126">
        <v>34</v>
      </c>
      <c r="AX164" s="127" t="s">
        <v>392</v>
      </c>
      <c r="AY164" s="128">
        <v>14</v>
      </c>
      <c r="AZ164" s="129">
        <f t="shared" si="3"/>
        <v>0.375</v>
      </c>
      <c r="BA164" s="130">
        <v>10</v>
      </c>
      <c r="BB164" s="129">
        <f t="shared" si="4"/>
        <v>0.5625</v>
      </c>
      <c r="BC164" s="130">
        <v>11</v>
      </c>
      <c r="BD164" s="129">
        <f t="shared" si="0"/>
        <v>0.25</v>
      </c>
      <c r="BE164" s="130">
        <v>15</v>
      </c>
      <c r="BF164" s="131">
        <f t="shared" si="1"/>
        <v>0.25</v>
      </c>
      <c r="BG164" s="132">
        <f t="shared" si="2"/>
        <v>1.4375</v>
      </c>
      <c r="BH164" s="133"/>
    </row>
    <row r="165" spans="7:60" ht="8.25" customHeight="1">
      <c r="AW165" s="126">
        <v>35</v>
      </c>
      <c r="AX165" s="127" t="s">
        <v>393</v>
      </c>
      <c r="AY165" s="128">
        <v>18</v>
      </c>
      <c r="AZ165" s="129">
        <f t="shared" si="3"/>
        <v>0.375</v>
      </c>
      <c r="BA165" s="130">
        <v>12</v>
      </c>
      <c r="BB165" s="129">
        <f t="shared" si="4"/>
        <v>0.375</v>
      </c>
      <c r="BC165" s="130">
        <v>2</v>
      </c>
      <c r="BD165" s="129">
        <f t="shared" si="0"/>
        <v>0.5</v>
      </c>
      <c r="BE165" s="130">
        <v>7</v>
      </c>
      <c r="BF165" s="131">
        <f t="shared" si="1"/>
        <v>0.375</v>
      </c>
      <c r="BG165" s="132">
        <f t="shared" si="2"/>
        <v>1.625</v>
      </c>
      <c r="BH165" s="133"/>
    </row>
    <row r="166" spans="7:60" ht="13.5">
      <c r="AW166" s="126">
        <v>36</v>
      </c>
      <c r="AX166" s="127" t="s">
        <v>394</v>
      </c>
      <c r="AY166" s="128">
        <v>30</v>
      </c>
      <c r="AZ166" s="129">
        <f t="shared" si="3"/>
        <v>0.1875</v>
      </c>
      <c r="BA166" s="130">
        <v>30</v>
      </c>
      <c r="BB166" s="129">
        <f t="shared" si="4"/>
        <v>0.1875</v>
      </c>
      <c r="BC166" s="130">
        <v>37</v>
      </c>
      <c r="BD166" s="129">
        <f t="shared" si="0"/>
        <v>0</v>
      </c>
      <c r="BE166" s="130">
        <v>41</v>
      </c>
      <c r="BF166" s="131">
        <f t="shared" si="1"/>
        <v>0</v>
      </c>
      <c r="BG166" s="132">
        <f t="shared" si="2"/>
        <v>0.375</v>
      </c>
      <c r="BH166" s="133"/>
    </row>
    <row r="167" spans="7:60" ht="13.5">
      <c r="AW167" s="126">
        <v>37</v>
      </c>
      <c r="AX167" s="127" t="s">
        <v>395</v>
      </c>
      <c r="AY167" s="128">
        <v>10</v>
      </c>
      <c r="AZ167" s="129">
        <f t="shared" si="3"/>
        <v>0.5625</v>
      </c>
      <c r="BA167" s="130">
        <v>14</v>
      </c>
      <c r="BB167" s="129">
        <f t="shared" si="4"/>
        <v>0.375</v>
      </c>
      <c r="BC167" s="130">
        <v>19</v>
      </c>
      <c r="BD167" s="129">
        <f t="shared" si="0"/>
        <v>0.25</v>
      </c>
      <c r="BE167" s="130">
        <v>24</v>
      </c>
      <c r="BF167" s="131">
        <f t="shared" si="1"/>
        <v>0.125</v>
      </c>
      <c r="BG167" s="132">
        <f t="shared" si="2"/>
        <v>1.3125</v>
      </c>
      <c r="BH167" s="133"/>
    </row>
    <row r="168" spans="7:60" ht="13.5">
      <c r="AW168" s="126">
        <v>38</v>
      </c>
      <c r="AX168" s="127" t="s">
        <v>396</v>
      </c>
      <c r="AY168" s="128">
        <v>46</v>
      </c>
      <c r="AZ168" s="129">
        <f t="shared" si="3"/>
        <v>0</v>
      </c>
      <c r="BA168" s="130">
        <v>45</v>
      </c>
      <c r="BB168" s="129">
        <f t="shared" si="4"/>
        <v>0</v>
      </c>
      <c r="BC168" s="130">
        <v>44</v>
      </c>
      <c r="BD168" s="129">
        <f t="shared" si="0"/>
        <v>0</v>
      </c>
      <c r="BE168" s="130">
        <v>43</v>
      </c>
      <c r="BF168" s="131">
        <f t="shared" si="1"/>
        <v>0</v>
      </c>
      <c r="BG168" s="132">
        <f t="shared" si="2"/>
        <v>0</v>
      </c>
      <c r="BH168" s="133"/>
    </row>
    <row r="169" spans="7:60" ht="13.5">
      <c r="AW169" s="126">
        <v>39</v>
      </c>
      <c r="AX169" s="127" t="s">
        <v>397</v>
      </c>
      <c r="AY169" s="128">
        <v>36</v>
      </c>
      <c r="AZ169" s="129">
        <f t="shared" si="3"/>
        <v>0</v>
      </c>
      <c r="BA169" s="130">
        <v>36</v>
      </c>
      <c r="BB169" s="129">
        <f t="shared" si="4"/>
        <v>0</v>
      </c>
      <c r="BC169" s="130">
        <v>33</v>
      </c>
      <c r="BD169" s="129">
        <f t="shared" si="0"/>
        <v>0</v>
      </c>
      <c r="BE169" s="130">
        <v>39</v>
      </c>
      <c r="BF169" s="131">
        <f t="shared" si="1"/>
        <v>0</v>
      </c>
      <c r="BG169" s="132">
        <f t="shared" si="2"/>
        <v>0</v>
      </c>
      <c r="BH169" s="133"/>
    </row>
    <row r="170" spans="7:60" ht="13.5">
      <c r="AW170" s="126">
        <v>40</v>
      </c>
      <c r="AX170" s="127" t="s">
        <v>398</v>
      </c>
      <c r="AY170" s="128">
        <v>27</v>
      </c>
      <c r="AZ170" s="129">
        <f t="shared" si="3"/>
        <v>0.1875</v>
      </c>
      <c r="BA170" s="130">
        <v>20</v>
      </c>
      <c r="BB170" s="129">
        <f t="shared" si="4"/>
        <v>0.375</v>
      </c>
      <c r="BC170" s="130">
        <v>18</v>
      </c>
      <c r="BD170" s="129">
        <f t="shared" si="0"/>
        <v>0.25</v>
      </c>
      <c r="BE170" s="130">
        <v>17</v>
      </c>
      <c r="BF170" s="131">
        <f t="shared" si="1"/>
        <v>0.25</v>
      </c>
      <c r="BG170" s="132">
        <f t="shared" si="2"/>
        <v>1.0625</v>
      </c>
      <c r="BH170" s="133"/>
    </row>
    <row r="171" spans="7:60" ht="13.5">
      <c r="AW171" s="126">
        <v>41</v>
      </c>
      <c r="AX171" s="127" t="s">
        <v>399</v>
      </c>
      <c r="AY171" s="128">
        <v>42</v>
      </c>
      <c r="AZ171" s="129">
        <f t="shared" si="3"/>
        <v>0</v>
      </c>
      <c r="BA171" s="130">
        <v>42</v>
      </c>
      <c r="BB171" s="129">
        <f t="shared" si="4"/>
        <v>0</v>
      </c>
      <c r="BC171" s="130">
        <v>37</v>
      </c>
      <c r="BD171" s="129">
        <f t="shared" si="0"/>
        <v>0</v>
      </c>
      <c r="BE171" s="130">
        <v>23</v>
      </c>
      <c r="BF171" s="131">
        <f t="shared" si="1"/>
        <v>0.125</v>
      </c>
      <c r="BG171" s="132">
        <f t="shared" si="2"/>
        <v>0.125</v>
      </c>
      <c r="BH171" s="133"/>
    </row>
    <row r="172" spans="7:60" ht="13.5">
      <c r="AW172" s="126">
        <v>42</v>
      </c>
      <c r="AX172" s="127" t="s">
        <v>400</v>
      </c>
      <c r="AY172" s="128">
        <v>27</v>
      </c>
      <c r="AZ172" s="129">
        <f t="shared" si="3"/>
        <v>0.1875</v>
      </c>
      <c r="BA172" s="130">
        <v>24</v>
      </c>
      <c r="BB172" s="129">
        <f t="shared" si="4"/>
        <v>0.1875</v>
      </c>
      <c r="BC172" s="130">
        <v>13</v>
      </c>
      <c r="BD172" s="129">
        <f t="shared" si="0"/>
        <v>0.25</v>
      </c>
      <c r="BE172" s="130">
        <v>9</v>
      </c>
      <c r="BF172" s="131">
        <f t="shared" si="1"/>
        <v>0.375</v>
      </c>
      <c r="BG172" s="132">
        <f t="shared" si="2"/>
        <v>1</v>
      </c>
      <c r="BH172" s="133"/>
    </row>
    <row r="173" spans="7:60" ht="13.5">
      <c r="AW173" s="126">
        <v>43</v>
      </c>
      <c r="AX173" s="127" t="s">
        <v>401</v>
      </c>
      <c r="AY173" s="128">
        <v>36</v>
      </c>
      <c r="AZ173" s="129">
        <f t="shared" si="3"/>
        <v>0</v>
      </c>
      <c r="BA173" s="130">
        <v>34</v>
      </c>
      <c r="BB173" s="129">
        <f t="shared" si="4"/>
        <v>0</v>
      </c>
      <c r="BC173" s="130">
        <v>33</v>
      </c>
      <c r="BD173" s="129">
        <f t="shared" si="0"/>
        <v>0</v>
      </c>
      <c r="BE173" s="130">
        <v>27</v>
      </c>
      <c r="BF173" s="131">
        <f t="shared" si="1"/>
        <v>0.125</v>
      </c>
      <c r="BG173" s="132">
        <f t="shared" si="2"/>
        <v>0.125</v>
      </c>
      <c r="BH173" s="133"/>
    </row>
    <row r="174" spans="7:60" ht="13.5">
      <c r="AW174" s="126">
        <v>44</v>
      </c>
      <c r="AX174" s="127" t="s">
        <v>402</v>
      </c>
      <c r="AY174" s="128">
        <v>24</v>
      </c>
      <c r="AZ174" s="129">
        <f t="shared" si="3"/>
        <v>0.1875</v>
      </c>
      <c r="BA174" s="130">
        <v>28</v>
      </c>
      <c r="BB174" s="129">
        <f t="shared" si="4"/>
        <v>0.1875</v>
      </c>
      <c r="BC174" s="130">
        <v>20</v>
      </c>
      <c r="BD174" s="129">
        <f t="shared" si="0"/>
        <v>0.25</v>
      </c>
      <c r="BE174" s="130">
        <v>22</v>
      </c>
      <c r="BF174" s="131">
        <f t="shared" si="1"/>
        <v>0.125</v>
      </c>
      <c r="BG174" s="132">
        <f t="shared" si="2"/>
        <v>0.75</v>
      </c>
      <c r="BH174" s="133"/>
    </row>
    <row r="175" spans="7:60" ht="13.5">
      <c r="AW175" s="126">
        <v>45</v>
      </c>
      <c r="AX175" s="127" t="s">
        <v>403</v>
      </c>
      <c r="AY175" s="128">
        <v>27</v>
      </c>
      <c r="AZ175" s="129">
        <f t="shared" si="3"/>
        <v>0.1875</v>
      </c>
      <c r="BA175" s="130">
        <v>41</v>
      </c>
      <c r="BB175" s="129">
        <f t="shared" si="4"/>
        <v>0</v>
      </c>
      <c r="BC175" s="130">
        <v>13</v>
      </c>
      <c r="BD175" s="129">
        <f t="shared" si="0"/>
        <v>0.25</v>
      </c>
      <c r="BE175" s="130">
        <v>14</v>
      </c>
      <c r="BF175" s="131">
        <f t="shared" si="1"/>
        <v>0.25</v>
      </c>
      <c r="BG175" s="132">
        <f t="shared" si="2"/>
        <v>0.6875</v>
      </c>
      <c r="BH175" s="133"/>
    </row>
    <row r="176" spans="7:60" ht="13.5">
      <c r="AW176" s="126">
        <v>46</v>
      </c>
      <c r="AX176" s="127" t="s">
        <v>404</v>
      </c>
      <c r="AY176" s="128">
        <v>21</v>
      </c>
      <c r="AZ176" s="129">
        <f t="shared" si="3"/>
        <v>0.1875</v>
      </c>
      <c r="BA176" s="130">
        <v>20</v>
      </c>
      <c r="BB176" s="129">
        <f t="shared" si="4"/>
        <v>0.375</v>
      </c>
      <c r="BC176" s="130">
        <v>13</v>
      </c>
      <c r="BD176" s="129">
        <f t="shared" si="0"/>
        <v>0.25</v>
      </c>
      <c r="BE176" s="130">
        <v>18</v>
      </c>
      <c r="BF176" s="131">
        <f t="shared" si="1"/>
        <v>0.25</v>
      </c>
      <c r="BG176" s="132">
        <f t="shared" si="2"/>
        <v>1.0625</v>
      </c>
      <c r="BH176" s="133"/>
    </row>
    <row r="177" spans="49:60" ht="14.25" thickBot="1">
      <c r="AW177" s="134">
        <v>47</v>
      </c>
      <c r="AX177" s="135" t="s">
        <v>405</v>
      </c>
      <c r="AY177" s="136">
        <v>36</v>
      </c>
      <c r="AZ177" s="137">
        <f t="shared" si="3"/>
        <v>0</v>
      </c>
      <c r="BA177" s="138">
        <v>42</v>
      </c>
      <c r="BB177" s="137">
        <f t="shared" si="4"/>
        <v>0</v>
      </c>
      <c r="BC177" s="138">
        <v>41</v>
      </c>
      <c r="BD177" s="137">
        <f t="shared" si="0"/>
        <v>0</v>
      </c>
      <c r="BE177" s="138">
        <v>41</v>
      </c>
      <c r="BF177" s="139">
        <f t="shared" si="1"/>
        <v>0</v>
      </c>
      <c r="BG177" s="140">
        <f t="shared" si="2"/>
        <v>0</v>
      </c>
      <c r="BH177" s="141"/>
    </row>
  </sheetData>
  <mergeCells count="326">
    <mergeCell ref="AW127:AX130"/>
    <mergeCell ref="AY127:BB127"/>
    <mergeCell ref="BC127:BF127"/>
    <mergeCell ref="BG127:BG130"/>
    <mergeCell ref="BH127:BH130"/>
    <mergeCell ref="AY128:BB128"/>
    <mergeCell ref="BC128:BF128"/>
    <mergeCell ref="AY129:AZ129"/>
    <mergeCell ref="BA129:BB129"/>
    <mergeCell ref="BC129:BD129"/>
    <mergeCell ref="BE129:BF129"/>
    <mergeCell ref="B3:AS3"/>
    <mergeCell ref="B6:AE8"/>
    <mergeCell ref="AF6:AK8"/>
    <mergeCell ref="AL6:AO8"/>
    <mergeCell ref="AP6:AS8"/>
    <mergeCell ref="B9:B15"/>
    <mergeCell ref="C9:I15"/>
    <mergeCell ref="J9:AE9"/>
    <mergeCell ref="AF9:AK11"/>
    <mergeCell ref="AL9:AO11"/>
    <mergeCell ref="K13:AE13"/>
    <mergeCell ref="AF13:AK13"/>
    <mergeCell ref="AL13:AO13"/>
    <mergeCell ref="AP13:AS13"/>
    <mergeCell ref="K14:AE14"/>
    <mergeCell ref="AF14:AK14"/>
    <mergeCell ref="AL14:AO14"/>
    <mergeCell ref="AP14:AS14"/>
    <mergeCell ref="AP9:AS11"/>
    <mergeCell ref="J10:AE10"/>
    <mergeCell ref="J11:AE11"/>
    <mergeCell ref="K12:AE12"/>
    <mergeCell ref="AF12:AK12"/>
    <mergeCell ref="AL12:AO12"/>
    <mergeCell ref="AP12:AS12"/>
    <mergeCell ref="K15:AE15"/>
    <mergeCell ref="AF15:AK15"/>
    <mergeCell ref="AL15:AO15"/>
    <mergeCell ref="AP15:AS15"/>
    <mergeCell ref="B16:B20"/>
    <mergeCell ref="C16:I20"/>
    <mergeCell ref="J16:AE16"/>
    <mergeCell ref="AF16:AK16"/>
    <mergeCell ref="AL16:AO16"/>
    <mergeCell ref="AP16:AS16"/>
    <mergeCell ref="K19:AE19"/>
    <mergeCell ref="AF19:AK19"/>
    <mergeCell ref="AL19:AO19"/>
    <mergeCell ref="AP19:AS19"/>
    <mergeCell ref="K20:AE20"/>
    <mergeCell ref="AF20:AK20"/>
    <mergeCell ref="AL20:AO20"/>
    <mergeCell ref="AP20:AS20"/>
    <mergeCell ref="K17:AE17"/>
    <mergeCell ref="AF17:AK17"/>
    <mergeCell ref="AL17:AO17"/>
    <mergeCell ref="AP17:AS17"/>
    <mergeCell ref="K18:AE18"/>
    <mergeCell ref="AF18:AK18"/>
    <mergeCell ref="AL18:AO18"/>
    <mergeCell ref="AP18:AS18"/>
    <mergeCell ref="J25:AE25"/>
    <mergeCell ref="J26:AE26"/>
    <mergeCell ref="K27:AE27"/>
    <mergeCell ref="AF27:AK27"/>
    <mergeCell ref="AL27:AO27"/>
    <mergeCell ref="AP27:AS27"/>
    <mergeCell ref="J21:AE23"/>
    <mergeCell ref="AF21:AK23"/>
    <mergeCell ref="AL21:AO23"/>
    <mergeCell ref="AP21:AS23"/>
    <mergeCell ref="J24:AE24"/>
    <mergeCell ref="AF24:AK26"/>
    <mergeCell ref="AL24:AO26"/>
    <mergeCell ref="AP24:AS26"/>
    <mergeCell ref="K30:AE30"/>
    <mergeCell ref="AF30:AK30"/>
    <mergeCell ref="AL30:AO30"/>
    <mergeCell ref="AP30:AS30"/>
    <mergeCell ref="K31:AE31"/>
    <mergeCell ref="AF31:AK31"/>
    <mergeCell ref="AL31:AO31"/>
    <mergeCell ref="AP31:AS31"/>
    <mergeCell ref="K28:AE28"/>
    <mergeCell ref="AF28:AK28"/>
    <mergeCell ref="AL28:AO28"/>
    <mergeCell ref="AP28:AS28"/>
    <mergeCell ref="K29:AE29"/>
    <mergeCell ref="AF29:AK29"/>
    <mergeCell ref="AL29:AO29"/>
    <mergeCell ref="AP29:AS29"/>
    <mergeCell ref="K32:AE32"/>
    <mergeCell ref="AF32:AK32"/>
    <mergeCell ref="AL32:AO32"/>
    <mergeCell ref="AP32:AS32"/>
    <mergeCell ref="B33:B39"/>
    <mergeCell ref="C33:I39"/>
    <mergeCell ref="J33:AE34"/>
    <mergeCell ref="AF33:AK34"/>
    <mergeCell ref="AL33:AO34"/>
    <mergeCell ref="AP33:AS34"/>
    <mergeCell ref="B24:B32"/>
    <mergeCell ref="C24:I32"/>
    <mergeCell ref="K37:AE37"/>
    <mergeCell ref="AF37:AK37"/>
    <mergeCell ref="AL37:AO37"/>
    <mergeCell ref="AP37:AS37"/>
    <mergeCell ref="K38:AE38"/>
    <mergeCell ref="AF38:AK38"/>
    <mergeCell ref="AL38:AO38"/>
    <mergeCell ref="AP38:AS38"/>
    <mergeCell ref="K35:AE35"/>
    <mergeCell ref="AF35:AK35"/>
    <mergeCell ref="AL35:AO35"/>
    <mergeCell ref="AP35:AS35"/>
    <mergeCell ref="K36:AE36"/>
    <mergeCell ref="AF36:AK36"/>
    <mergeCell ref="AL36:AO36"/>
    <mergeCell ref="AP36:AS36"/>
    <mergeCell ref="K43:AE43"/>
    <mergeCell ref="AF43:AK43"/>
    <mergeCell ref="AL43:AO43"/>
    <mergeCell ref="AP43:AS43"/>
    <mergeCell ref="K44:AE44"/>
    <mergeCell ref="AF44:AK44"/>
    <mergeCell ref="AL44:AO44"/>
    <mergeCell ref="AP44:AS44"/>
    <mergeCell ref="K39:AE39"/>
    <mergeCell ref="AF39:AK39"/>
    <mergeCell ref="AL39:AO39"/>
    <mergeCell ref="AP39:AS39"/>
    <mergeCell ref="J40:AE42"/>
    <mergeCell ref="AF40:AK42"/>
    <mergeCell ref="AL40:AO42"/>
    <mergeCell ref="AP40:AS42"/>
    <mergeCell ref="B48:B50"/>
    <mergeCell ref="C48:I50"/>
    <mergeCell ref="J48:AE48"/>
    <mergeCell ref="AF48:AK48"/>
    <mergeCell ref="AL48:AO48"/>
    <mergeCell ref="AP48:AS48"/>
    <mergeCell ref="K45:AE45"/>
    <mergeCell ref="AF45:AK45"/>
    <mergeCell ref="AL45:AO45"/>
    <mergeCell ref="AP45:AS45"/>
    <mergeCell ref="K46:AE46"/>
    <mergeCell ref="AF46:AK46"/>
    <mergeCell ref="AL46:AO46"/>
    <mergeCell ref="AP46:AS46"/>
    <mergeCell ref="B40:B47"/>
    <mergeCell ref="C40:I47"/>
    <mergeCell ref="K49:AE49"/>
    <mergeCell ref="AF49:AK49"/>
    <mergeCell ref="AL49:AO49"/>
    <mergeCell ref="AP49:AS49"/>
    <mergeCell ref="K50:AE50"/>
    <mergeCell ref="AF50:AK50"/>
    <mergeCell ref="AL50:AO50"/>
    <mergeCell ref="AP50:AS50"/>
    <mergeCell ref="K47:AE47"/>
    <mergeCell ref="AF47:AK47"/>
    <mergeCell ref="AL47:AO47"/>
    <mergeCell ref="AP47:AS47"/>
    <mergeCell ref="K53:AE53"/>
    <mergeCell ref="AF53:AK53"/>
    <mergeCell ref="AL53:AO53"/>
    <mergeCell ref="AP53:AS53"/>
    <mergeCell ref="K54:AE54"/>
    <mergeCell ref="AF54:AK54"/>
    <mergeCell ref="AL54:AO54"/>
    <mergeCell ref="AP54:AS54"/>
    <mergeCell ref="B51:B54"/>
    <mergeCell ref="C51:I54"/>
    <mergeCell ref="J51:AE51"/>
    <mergeCell ref="AF51:AK51"/>
    <mergeCell ref="AL51:AO51"/>
    <mergeCell ref="AP51:AS51"/>
    <mergeCell ref="J52:AE52"/>
    <mergeCell ref="AF52:AK52"/>
    <mergeCell ref="AL52:AO52"/>
    <mergeCell ref="AP52:AS52"/>
    <mergeCell ref="K57:AE57"/>
    <mergeCell ref="AF57:AK57"/>
    <mergeCell ref="AL57:AO57"/>
    <mergeCell ref="AP57:AS57"/>
    <mergeCell ref="K58:AE58"/>
    <mergeCell ref="AF58:AK58"/>
    <mergeCell ref="AL58:AO58"/>
    <mergeCell ref="AP58:AS58"/>
    <mergeCell ref="B55:B58"/>
    <mergeCell ref="C55:I58"/>
    <mergeCell ref="J55:AE55"/>
    <mergeCell ref="AF55:AK55"/>
    <mergeCell ref="AL55:AO55"/>
    <mergeCell ref="AP55:AS55"/>
    <mergeCell ref="J56:AE56"/>
    <mergeCell ref="AF56:AK56"/>
    <mergeCell ref="AL56:AO56"/>
    <mergeCell ref="AP56:AS56"/>
    <mergeCell ref="AL64:AO65"/>
    <mergeCell ref="AP64:AS65"/>
    <mergeCell ref="M67:Y68"/>
    <mergeCell ref="Z67:AD68"/>
    <mergeCell ref="AF67:AN68"/>
    <mergeCell ref="AO67:AS68"/>
    <mergeCell ref="B59:B62"/>
    <mergeCell ref="C59:I62"/>
    <mergeCell ref="J59:AE62"/>
    <mergeCell ref="AF59:AK62"/>
    <mergeCell ref="AL59:AO62"/>
    <mergeCell ref="AP59:AS62"/>
    <mergeCell ref="B71:AS72"/>
    <mergeCell ref="B75:G77"/>
    <mergeCell ref="H75:AH77"/>
    <mergeCell ref="AI75:AM77"/>
    <mergeCell ref="AN75:AQ77"/>
    <mergeCell ref="B78:B85"/>
    <mergeCell ref="C78:G85"/>
    <mergeCell ref="H78:Q85"/>
    <mergeCell ref="R78:AH81"/>
    <mergeCell ref="AI78:AM81"/>
    <mergeCell ref="AF107:AH108"/>
    <mergeCell ref="AI86:AM89"/>
    <mergeCell ref="AN86:AQ89"/>
    <mergeCell ref="R90:AH91"/>
    <mergeCell ref="AI90:AM95"/>
    <mergeCell ref="AN90:AQ95"/>
    <mergeCell ref="R92:R95"/>
    <mergeCell ref="AN78:AQ81"/>
    <mergeCell ref="R82:Z83"/>
    <mergeCell ref="AA82:AD83"/>
    <mergeCell ref="AE82:AE83"/>
    <mergeCell ref="AF82:AH85"/>
    <mergeCell ref="AI82:AM85"/>
    <mergeCell ref="AN82:AQ85"/>
    <mergeCell ref="R84:Z85"/>
    <mergeCell ref="AA84:AD85"/>
    <mergeCell ref="AE84:AE85"/>
    <mergeCell ref="S92:Z93"/>
    <mergeCell ref="AA92:AD93"/>
    <mergeCell ref="AE92:AE93"/>
    <mergeCell ref="AF92:AH95"/>
    <mergeCell ref="S94:Z95"/>
    <mergeCell ref="AA94:AD95"/>
    <mergeCell ref="AE94:AE95"/>
    <mergeCell ref="R109:AH110"/>
    <mergeCell ref="R111:R112"/>
    <mergeCell ref="S111:Z112"/>
    <mergeCell ref="AA111:AD112"/>
    <mergeCell ref="AE111:AE112"/>
    <mergeCell ref="AF111:AH112"/>
    <mergeCell ref="AE100:AE101"/>
    <mergeCell ref="R102:AH104"/>
    <mergeCell ref="AI115:AM115"/>
    <mergeCell ref="AI102:AM104"/>
    <mergeCell ref="R105:AH106"/>
    <mergeCell ref="AI105:AM114"/>
    <mergeCell ref="R107:R108"/>
    <mergeCell ref="S107:Z108"/>
    <mergeCell ref="AA107:AD108"/>
    <mergeCell ref="AI96:AM101"/>
    <mergeCell ref="S98:Z99"/>
    <mergeCell ref="AA98:AD99"/>
    <mergeCell ref="AE98:AE99"/>
    <mergeCell ref="AF98:AH101"/>
    <mergeCell ref="R100:R101"/>
    <mergeCell ref="S100:Z101"/>
    <mergeCell ref="AA100:AD101"/>
    <mergeCell ref="AE107:AE108"/>
    <mergeCell ref="AN115:AQ115"/>
    <mergeCell ref="AI117:AM118"/>
    <mergeCell ref="AN117:AQ118"/>
    <mergeCell ref="B126:E128"/>
    <mergeCell ref="F126:X128"/>
    <mergeCell ref="Y126:AM128"/>
    <mergeCell ref="AN126:AQ128"/>
    <mergeCell ref="S113:S114"/>
    <mergeCell ref="T113:Z114"/>
    <mergeCell ref="AA113:AD114"/>
    <mergeCell ref="AE113:AE114"/>
    <mergeCell ref="AF113:AH114"/>
    <mergeCell ref="C115:G115"/>
    <mergeCell ref="H115:U115"/>
    <mergeCell ref="V115:AE115"/>
    <mergeCell ref="AF115:AH115"/>
    <mergeCell ref="B86:B114"/>
    <mergeCell ref="C86:G114"/>
    <mergeCell ref="H86:Q114"/>
    <mergeCell ref="R86:AH89"/>
    <mergeCell ref="AN102:AQ104"/>
    <mergeCell ref="AN105:AQ114"/>
    <mergeCell ref="R96:AH97"/>
    <mergeCell ref="AN96:AQ101"/>
    <mergeCell ref="B137:B144"/>
    <mergeCell ref="C137:E144"/>
    <mergeCell ref="F137:T140"/>
    <mergeCell ref="U137:V140"/>
    <mergeCell ref="W137:X140"/>
    <mergeCell ref="B129:B136"/>
    <mergeCell ref="C129:E136"/>
    <mergeCell ref="F129:T132"/>
    <mergeCell ref="U129:V132"/>
    <mergeCell ref="W129:X132"/>
    <mergeCell ref="Y137:AM144"/>
    <mergeCell ref="AN137:AQ140"/>
    <mergeCell ref="F141:T144"/>
    <mergeCell ref="U141:V144"/>
    <mergeCell ref="W141:X144"/>
    <mergeCell ref="AN141:AQ144"/>
    <mergeCell ref="AN129:AQ132"/>
    <mergeCell ref="F133:T136"/>
    <mergeCell ref="U133:V136"/>
    <mergeCell ref="W133:X136"/>
    <mergeCell ref="AN133:AQ136"/>
    <mergeCell ref="Y129:AM136"/>
    <mergeCell ref="G160:AD161"/>
    <mergeCell ref="AE160:AK161"/>
    <mergeCell ref="G163:AD164"/>
    <mergeCell ref="AE163:AK164"/>
    <mergeCell ref="AI146:AM147"/>
    <mergeCell ref="AN146:AQ147"/>
    <mergeCell ref="G154:AD155"/>
    <mergeCell ref="AE154:AK155"/>
    <mergeCell ref="G157:AD158"/>
    <mergeCell ref="AE157:AK158"/>
  </mergeCells>
  <phoneticPr fontId="8"/>
  <dataValidations count="2">
    <dataValidation type="list" allowBlank="1" showInputMessage="1" showErrorMessage="1" sqref="AF94:AH95" xr:uid="{00000000-0002-0000-1000-000000000000}">
      <formula1>"〇"</formula1>
    </dataValidation>
    <dataValidation type="list" allowBlank="1" showInputMessage="1" showErrorMessage="1" sqref="AX125" xr:uid="{00000000-0002-0000-1000-000001000000}">
      <formula1>$AX$131:$AX$177</formula1>
    </dataValidation>
  </dataValidations>
  <printOptions horizontalCentered="1"/>
  <pageMargins left="0.51181102362204722" right="0.51181102362204722" top="0.39370078740157483" bottom="0.19685039370078741" header="0.51181102362204722" footer="0.51181102362204722"/>
  <pageSetup paperSize="9" scale="76" orientation="portrait" r:id="rId1"/>
  <headerFooter alignWithMargins="0"/>
  <rowBreaks count="2" manualBreakCount="2">
    <brk id="39" max="44" man="1"/>
    <brk id="71" max="44" man="1"/>
  </rowBreak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Q89"/>
  <sheetViews>
    <sheetView view="pageBreakPreview" zoomScale="80" zoomScaleNormal="100" zoomScaleSheetLayoutView="80" workbookViewId="0">
      <selection activeCell="K6" sqref="K6"/>
    </sheetView>
  </sheetViews>
  <sheetFormatPr defaultColWidth="7.140625" defaultRowHeight="13.5"/>
  <cols>
    <col min="1" max="1" width="8.42578125" style="162" customWidth="1"/>
    <col min="2" max="17" width="7.140625" style="162"/>
    <col min="18" max="18" width="5.140625" style="162" customWidth="1"/>
    <col min="19" max="16384" width="7.140625" style="162"/>
  </cols>
  <sheetData>
    <row r="1" spans="2:17" ht="20.100000000000001" customHeight="1">
      <c r="B1" s="176" t="s">
        <v>406</v>
      </c>
    </row>
    <row r="2" spans="2:17" ht="20.100000000000001" customHeight="1">
      <c r="B2" s="877" t="s">
        <v>407</v>
      </c>
      <c r="C2" s="877"/>
      <c r="D2" s="877"/>
      <c r="E2" s="877"/>
      <c r="F2" s="877"/>
      <c r="G2" s="877"/>
      <c r="H2" s="877"/>
      <c r="I2" s="877"/>
      <c r="J2" s="877"/>
      <c r="K2" s="877"/>
      <c r="L2" s="877"/>
      <c r="M2" s="877"/>
      <c r="N2" s="877"/>
      <c r="O2" s="877"/>
      <c r="P2" s="877"/>
      <c r="Q2" s="877"/>
    </row>
    <row r="3" spans="2:17" ht="20.100000000000001" customHeight="1">
      <c r="B3" s="877" t="s">
        <v>408</v>
      </c>
      <c r="C3" s="877"/>
      <c r="D3" s="877"/>
      <c r="E3" s="877"/>
      <c r="F3" s="877"/>
      <c r="G3" s="877"/>
      <c r="H3" s="877"/>
      <c r="I3" s="877"/>
      <c r="J3" s="877"/>
      <c r="K3" s="877"/>
      <c r="L3" s="877"/>
      <c r="M3" s="877"/>
      <c r="N3" s="877"/>
      <c r="O3" s="877"/>
      <c r="P3" s="877"/>
      <c r="Q3" s="877"/>
    </row>
    <row r="4" spans="2:17" ht="10.5" customHeight="1">
      <c r="B4" s="163"/>
      <c r="C4" s="164"/>
      <c r="D4" s="164"/>
      <c r="E4" s="164"/>
      <c r="F4" s="164"/>
      <c r="G4" s="164"/>
      <c r="H4" s="164"/>
      <c r="I4" s="164"/>
      <c r="J4" s="164"/>
      <c r="K4" s="164"/>
      <c r="L4" s="164"/>
      <c r="M4" s="164"/>
      <c r="N4" s="164"/>
      <c r="O4" s="164"/>
      <c r="P4" s="164"/>
      <c r="Q4" s="164"/>
    </row>
    <row r="5" spans="2:17" ht="20.100000000000001" customHeight="1">
      <c r="B5" s="165" t="s">
        <v>409</v>
      </c>
      <c r="L5" s="162" t="s">
        <v>410</v>
      </c>
    </row>
    <row r="6" spans="2:17" ht="20.100000000000001" customHeight="1">
      <c r="B6" s="172" t="s">
        <v>411</v>
      </c>
    </row>
    <row r="7" spans="2:17" ht="20.100000000000001" customHeight="1">
      <c r="B7" s="169" t="s">
        <v>412</v>
      </c>
    </row>
    <row r="8" spans="2:17" ht="20.100000000000001" customHeight="1">
      <c r="B8" s="871" t="s">
        <v>413</v>
      </c>
      <c r="C8" s="872"/>
      <c r="D8" s="871" t="s">
        <v>414</v>
      </c>
      <c r="E8" s="872"/>
      <c r="F8" s="871" t="s">
        <v>415</v>
      </c>
      <c r="G8" s="873"/>
      <c r="H8" s="872"/>
      <c r="I8" s="866" t="s">
        <v>416</v>
      </c>
      <c r="J8" s="866"/>
      <c r="K8" s="870" t="s">
        <v>417</v>
      </c>
      <c r="L8" s="870"/>
      <c r="M8" s="870" t="s">
        <v>418</v>
      </c>
      <c r="N8" s="870"/>
      <c r="O8" s="866" t="s">
        <v>419</v>
      </c>
      <c r="P8" s="851"/>
      <c r="Q8" s="851"/>
    </row>
    <row r="9" spans="2:17" ht="50.1" customHeight="1">
      <c r="B9" s="874"/>
      <c r="C9" s="875"/>
      <c r="D9" s="874"/>
      <c r="E9" s="875"/>
      <c r="F9" s="874"/>
      <c r="G9" s="876"/>
      <c r="H9" s="875"/>
      <c r="I9" s="170" t="s">
        <v>420</v>
      </c>
      <c r="J9" s="170" t="s">
        <v>421</v>
      </c>
      <c r="K9" s="870"/>
      <c r="L9" s="870"/>
      <c r="M9" s="870"/>
      <c r="N9" s="870"/>
      <c r="O9" s="170" t="s">
        <v>422</v>
      </c>
      <c r="P9" s="870" t="s">
        <v>423</v>
      </c>
      <c r="Q9" s="870"/>
    </row>
    <row r="10" spans="2:17" ht="20.100000000000001" customHeight="1">
      <c r="B10" s="851"/>
      <c r="C10" s="851"/>
      <c r="D10" s="851"/>
      <c r="E10" s="851"/>
      <c r="F10" s="851"/>
      <c r="G10" s="851"/>
      <c r="H10" s="851"/>
      <c r="I10" s="171"/>
      <c r="J10" s="171"/>
      <c r="K10" s="851"/>
      <c r="L10" s="851"/>
      <c r="M10" s="851"/>
      <c r="N10" s="851"/>
      <c r="O10" s="171"/>
      <c r="P10" s="851"/>
      <c r="Q10" s="851"/>
    </row>
    <row r="11" spans="2:17" ht="20.100000000000001" customHeight="1">
      <c r="B11" s="851"/>
      <c r="C11" s="851"/>
      <c r="D11" s="851"/>
      <c r="E11" s="851"/>
      <c r="F11" s="851"/>
      <c r="G11" s="851"/>
      <c r="H11" s="851"/>
      <c r="I11" s="171"/>
      <c r="J11" s="171"/>
      <c r="K11" s="851"/>
      <c r="L11" s="851"/>
      <c r="M11" s="851"/>
      <c r="N11" s="851"/>
      <c r="O11" s="171"/>
      <c r="P11" s="851"/>
      <c r="Q11" s="851"/>
    </row>
    <row r="12" spans="2:17" ht="20.100000000000001" customHeight="1">
      <c r="B12" s="851" t="s">
        <v>337</v>
      </c>
      <c r="C12" s="851"/>
      <c r="D12" s="851"/>
      <c r="E12" s="851"/>
      <c r="F12" s="851"/>
      <c r="G12" s="851"/>
      <c r="H12" s="851"/>
      <c r="I12" s="851"/>
      <c r="J12" s="851"/>
      <c r="K12" s="851"/>
      <c r="L12" s="851"/>
      <c r="M12" s="851"/>
      <c r="N12" s="851"/>
      <c r="O12" s="851"/>
      <c r="P12" s="866"/>
      <c r="Q12" s="851"/>
    </row>
    <row r="13" spans="2:17" ht="20.100000000000001" customHeight="1">
      <c r="B13" s="166" t="s">
        <v>424</v>
      </c>
      <c r="C13" s="167"/>
      <c r="D13" s="167"/>
      <c r="E13" s="167"/>
      <c r="F13" s="167"/>
      <c r="G13" s="167"/>
      <c r="H13" s="167"/>
      <c r="I13" s="167"/>
      <c r="J13" s="167"/>
      <c r="K13" s="167"/>
      <c r="L13" s="167"/>
      <c r="M13" s="167"/>
      <c r="N13" s="167"/>
      <c r="O13" s="167"/>
      <c r="P13" s="167"/>
      <c r="Q13" s="168"/>
    </row>
    <row r="14" spans="2:17" ht="20.100000000000001" customHeight="1">
      <c r="B14" s="852" t="s">
        <v>425</v>
      </c>
      <c r="C14" s="852"/>
      <c r="D14" s="852"/>
      <c r="E14" s="852"/>
      <c r="F14" s="852"/>
      <c r="G14" s="852"/>
      <c r="H14" s="852"/>
      <c r="I14" s="852"/>
      <c r="J14" s="852"/>
      <c r="K14" s="852"/>
      <c r="L14" s="852"/>
      <c r="M14" s="852"/>
      <c r="N14" s="852"/>
      <c r="O14" s="852"/>
      <c r="P14" s="852"/>
      <c r="Q14" s="852"/>
    </row>
    <row r="15" spans="2:17" ht="20.100000000000001" customHeight="1">
      <c r="B15" s="852" t="s">
        <v>426</v>
      </c>
      <c r="C15" s="852"/>
      <c r="D15" s="852"/>
      <c r="E15" s="852"/>
      <c r="F15" s="852"/>
      <c r="G15" s="852"/>
      <c r="H15" s="852"/>
      <c r="I15" s="852"/>
      <c r="J15" s="852"/>
      <c r="K15" s="852"/>
      <c r="L15" s="852"/>
      <c r="M15" s="852"/>
      <c r="N15" s="852"/>
      <c r="O15" s="852"/>
      <c r="P15" s="852"/>
      <c r="Q15" s="852"/>
    </row>
    <row r="16" spans="2:17" ht="20.100000000000001" customHeight="1">
      <c r="B16" s="852" t="s">
        <v>427</v>
      </c>
      <c r="C16" s="852"/>
      <c r="D16" s="852"/>
      <c r="E16" s="852"/>
      <c r="F16" s="852"/>
      <c r="G16" s="852"/>
      <c r="H16" s="852"/>
      <c r="I16" s="852"/>
      <c r="J16" s="852"/>
      <c r="K16" s="852"/>
      <c r="L16" s="852"/>
      <c r="M16" s="852"/>
      <c r="N16" s="852"/>
      <c r="O16" s="852"/>
      <c r="P16" s="852"/>
      <c r="Q16" s="852"/>
    </row>
    <row r="17" spans="2:17" ht="20.100000000000001" customHeight="1">
      <c r="B17" s="852" t="s">
        <v>428</v>
      </c>
      <c r="C17" s="852"/>
      <c r="D17" s="852"/>
      <c r="E17" s="852"/>
      <c r="F17" s="852"/>
      <c r="G17" s="852"/>
      <c r="H17" s="852"/>
      <c r="I17" s="852"/>
      <c r="J17" s="852"/>
      <c r="K17" s="852"/>
      <c r="L17" s="852"/>
      <c r="M17" s="852"/>
      <c r="N17" s="852"/>
      <c r="O17" s="852"/>
      <c r="P17" s="852"/>
      <c r="Q17" s="852"/>
    </row>
    <row r="18" spans="2:17" ht="20.100000000000001" customHeight="1">
      <c r="B18" s="164"/>
      <c r="C18" s="164"/>
      <c r="D18" s="164"/>
      <c r="E18" s="164"/>
      <c r="F18" s="164"/>
      <c r="G18" s="164"/>
      <c r="H18" s="164"/>
      <c r="I18" s="164"/>
      <c r="J18" s="164"/>
      <c r="K18" s="164"/>
      <c r="L18" s="164"/>
      <c r="M18" s="164"/>
      <c r="N18" s="164"/>
      <c r="O18" s="164"/>
      <c r="P18" s="164"/>
      <c r="Q18" s="164"/>
    </row>
    <row r="19" spans="2:17" ht="20.100000000000001" customHeight="1">
      <c r="B19" s="169" t="s">
        <v>429</v>
      </c>
    </row>
    <row r="20" spans="2:17" ht="20.100000000000001" customHeight="1">
      <c r="B20" s="871" t="s">
        <v>413</v>
      </c>
      <c r="C20" s="872"/>
      <c r="D20" s="871" t="s">
        <v>414</v>
      </c>
      <c r="E20" s="872"/>
      <c r="F20" s="871" t="s">
        <v>415</v>
      </c>
      <c r="G20" s="873"/>
      <c r="H20" s="872"/>
      <c r="I20" s="866" t="s">
        <v>430</v>
      </c>
      <c r="J20" s="866"/>
      <c r="K20" s="866"/>
      <c r="L20" s="866"/>
      <c r="M20" s="870" t="s">
        <v>418</v>
      </c>
      <c r="N20" s="870"/>
      <c r="O20" s="866" t="s">
        <v>419</v>
      </c>
      <c r="P20" s="851"/>
      <c r="Q20" s="851"/>
    </row>
    <row r="21" spans="2:17" ht="50.1" customHeight="1">
      <c r="B21" s="874"/>
      <c r="C21" s="875"/>
      <c r="D21" s="874"/>
      <c r="E21" s="875"/>
      <c r="F21" s="874"/>
      <c r="G21" s="876"/>
      <c r="H21" s="875"/>
      <c r="I21" s="170" t="s">
        <v>420</v>
      </c>
      <c r="J21" s="170" t="s">
        <v>421</v>
      </c>
      <c r="K21" s="870" t="s">
        <v>431</v>
      </c>
      <c r="L21" s="870"/>
      <c r="M21" s="870"/>
      <c r="N21" s="870"/>
      <c r="O21" s="170" t="s">
        <v>422</v>
      </c>
      <c r="P21" s="870" t="s">
        <v>432</v>
      </c>
      <c r="Q21" s="870"/>
    </row>
    <row r="22" spans="2:17" ht="20.100000000000001" customHeight="1">
      <c r="B22" s="851"/>
      <c r="C22" s="851"/>
      <c r="D22" s="851"/>
      <c r="E22" s="851"/>
      <c r="F22" s="851"/>
      <c r="G22" s="851"/>
      <c r="H22" s="851"/>
      <c r="I22" s="171"/>
      <c r="J22" s="171"/>
      <c r="K22" s="851"/>
      <c r="L22" s="851"/>
      <c r="M22" s="851"/>
      <c r="N22" s="851"/>
      <c r="O22" s="171"/>
      <c r="P22" s="851"/>
      <c r="Q22" s="851"/>
    </row>
    <row r="23" spans="2:17" ht="20.100000000000001" customHeight="1">
      <c r="B23" s="851"/>
      <c r="C23" s="851"/>
      <c r="D23" s="851"/>
      <c r="E23" s="851"/>
      <c r="F23" s="851"/>
      <c r="G23" s="851"/>
      <c r="H23" s="851"/>
      <c r="I23" s="171"/>
      <c r="J23" s="171"/>
      <c r="K23" s="851"/>
      <c r="L23" s="851"/>
      <c r="M23" s="851"/>
      <c r="N23" s="851"/>
      <c r="O23" s="171"/>
      <c r="P23" s="851"/>
      <c r="Q23" s="851"/>
    </row>
    <row r="24" spans="2:17" ht="20.100000000000001" customHeight="1">
      <c r="B24" s="851" t="s">
        <v>337</v>
      </c>
      <c r="C24" s="851"/>
      <c r="D24" s="851"/>
      <c r="E24" s="851"/>
      <c r="F24" s="851"/>
      <c r="G24" s="851"/>
      <c r="H24" s="851"/>
      <c r="I24" s="851"/>
      <c r="J24" s="851"/>
      <c r="K24" s="851"/>
      <c r="L24" s="851"/>
      <c r="M24" s="851"/>
      <c r="N24" s="851"/>
      <c r="O24" s="851"/>
      <c r="P24" s="866"/>
      <c r="Q24" s="851"/>
    </row>
    <row r="25" spans="2:17" ht="20.100000000000001" customHeight="1">
      <c r="B25" s="166" t="s">
        <v>424</v>
      </c>
      <c r="C25" s="167"/>
      <c r="D25" s="167"/>
      <c r="E25" s="167"/>
      <c r="F25" s="167"/>
      <c r="G25" s="167"/>
      <c r="H25" s="167"/>
      <c r="I25" s="167"/>
      <c r="J25" s="167"/>
      <c r="K25" s="167"/>
      <c r="L25" s="167"/>
      <c r="M25" s="167"/>
      <c r="N25" s="167"/>
      <c r="O25" s="167"/>
      <c r="P25" s="167"/>
      <c r="Q25" s="168"/>
    </row>
    <row r="26" spans="2:17" ht="20.100000000000001" customHeight="1">
      <c r="B26" s="852" t="s">
        <v>425</v>
      </c>
      <c r="C26" s="852"/>
      <c r="D26" s="852"/>
      <c r="E26" s="852"/>
      <c r="F26" s="852"/>
      <c r="G26" s="852"/>
      <c r="H26" s="852"/>
      <c r="I26" s="852"/>
      <c r="J26" s="852"/>
      <c r="K26" s="852"/>
      <c r="L26" s="852"/>
      <c r="M26" s="852"/>
      <c r="N26" s="852"/>
      <c r="O26" s="852"/>
      <c r="P26" s="852"/>
      <c r="Q26" s="852"/>
    </row>
    <row r="27" spans="2:17" ht="20.100000000000001" customHeight="1">
      <c r="B27" s="852" t="s">
        <v>426</v>
      </c>
      <c r="C27" s="852"/>
      <c r="D27" s="852"/>
      <c r="E27" s="852"/>
      <c r="F27" s="852"/>
      <c r="G27" s="852"/>
      <c r="H27" s="852"/>
      <c r="I27" s="852"/>
      <c r="J27" s="852"/>
      <c r="K27" s="852"/>
      <c r="L27" s="852"/>
      <c r="M27" s="852"/>
      <c r="N27" s="852"/>
      <c r="O27" s="852"/>
      <c r="P27" s="852"/>
      <c r="Q27" s="852"/>
    </row>
    <row r="28" spans="2:17" ht="20.100000000000001" customHeight="1">
      <c r="B28" s="852" t="s">
        <v>427</v>
      </c>
      <c r="C28" s="852"/>
      <c r="D28" s="852"/>
      <c r="E28" s="852"/>
      <c r="F28" s="852"/>
      <c r="G28" s="852"/>
      <c r="H28" s="852"/>
      <c r="I28" s="852"/>
      <c r="J28" s="852"/>
      <c r="K28" s="852"/>
      <c r="L28" s="852"/>
      <c r="M28" s="852"/>
      <c r="N28" s="852"/>
      <c r="O28" s="852"/>
      <c r="P28" s="852"/>
      <c r="Q28" s="852"/>
    </row>
    <row r="29" spans="2:17" ht="20.100000000000001" customHeight="1">
      <c r="B29" s="852" t="s">
        <v>428</v>
      </c>
      <c r="C29" s="852"/>
      <c r="D29" s="852"/>
      <c r="E29" s="852"/>
      <c r="F29" s="852"/>
      <c r="G29" s="852"/>
      <c r="H29" s="852"/>
      <c r="I29" s="852"/>
      <c r="J29" s="852"/>
      <c r="K29" s="852"/>
      <c r="L29" s="852"/>
      <c r="M29" s="852"/>
      <c r="N29" s="852"/>
      <c r="O29" s="852"/>
      <c r="P29" s="852"/>
      <c r="Q29" s="852"/>
    </row>
    <row r="30" spans="2:17" ht="20.100000000000001" customHeight="1">
      <c r="B30" s="164"/>
      <c r="C30" s="164"/>
      <c r="D30" s="164"/>
      <c r="E30" s="164"/>
      <c r="F30" s="164"/>
      <c r="G30" s="164"/>
      <c r="H30" s="164"/>
      <c r="I30" s="164"/>
      <c r="J30" s="164"/>
      <c r="K30" s="164"/>
      <c r="L30" s="164"/>
      <c r="M30" s="164"/>
      <c r="N30" s="164"/>
      <c r="O30" s="164"/>
      <c r="P30" s="164"/>
      <c r="Q30" s="164"/>
    </row>
    <row r="31" spans="2:17" ht="20.100000000000001" customHeight="1">
      <c r="B31" s="169" t="s">
        <v>433</v>
      </c>
    </row>
    <row r="32" spans="2:17" ht="50.1" customHeight="1">
      <c r="B32" s="851" t="s">
        <v>434</v>
      </c>
      <c r="C32" s="851"/>
      <c r="D32" s="851"/>
      <c r="E32" s="851"/>
      <c r="F32" s="866" t="s">
        <v>435</v>
      </c>
      <c r="G32" s="851"/>
      <c r="H32" s="851"/>
      <c r="I32" s="866" t="s">
        <v>436</v>
      </c>
      <c r="J32" s="851"/>
      <c r="K32" s="851"/>
      <c r="L32" s="866" t="s">
        <v>437</v>
      </c>
      <c r="M32" s="851"/>
      <c r="N32" s="851"/>
      <c r="O32" s="866" t="s">
        <v>438</v>
      </c>
      <c r="P32" s="851"/>
      <c r="Q32" s="851"/>
    </row>
    <row r="33" spans="2:17" ht="20.100000000000001" customHeight="1">
      <c r="B33" s="851"/>
      <c r="C33" s="851"/>
      <c r="D33" s="851"/>
      <c r="E33" s="851"/>
      <c r="F33" s="851"/>
      <c r="G33" s="851"/>
      <c r="H33" s="851"/>
      <c r="I33" s="851"/>
      <c r="J33" s="851"/>
      <c r="K33" s="851"/>
      <c r="L33" s="851"/>
      <c r="M33" s="851"/>
      <c r="N33" s="851"/>
      <c r="O33" s="851"/>
      <c r="P33" s="851"/>
      <c r="Q33" s="851"/>
    </row>
    <row r="34" spans="2:17" ht="20.100000000000001" customHeight="1">
      <c r="B34" s="851"/>
      <c r="C34" s="851"/>
      <c r="D34" s="851"/>
      <c r="E34" s="851"/>
      <c r="F34" s="851"/>
      <c r="G34" s="851"/>
      <c r="H34" s="851"/>
      <c r="I34" s="851"/>
      <c r="J34" s="851"/>
      <c r="K34" s="851"/>
      <c r="L34" s="851"/>
      <c r="M34" s="851"/>
      <c r="N34" s="851"/>
      <c r="O34" s="851"/>
      <c r="P34" s="851"/>
      <c r="Q34" s="851"/>
    </row>
    <row r="35" spans="2:17" ht="20.100000000000001" customHeight="1">
      <c r="B35" s="851" t="s">
        <v>337</v>
      </c>
      <c r="C35" s="851"/>
      <c r="D35" s="851"/>
      <c r="E35" s="851"/>
      <c r="F35" s="851"/>
      <c r="G35" s="851"/>
      <c r="H35" s="851"/>
      <c r="I35" s="851"/>
      <c r="J35" s="851"/>
      <c r="K35" s="851"/>
      <c r="L35" s="851"/>
      <c r="M35" s="851"/>
      <c r="N35" s="851"/>
      <c r="O35" s="851"/>
      <c r="P35" s="851"/>
      <c r="Q35" s="851"/>
    </row>
    <row r="36" spans="2:17" ht="20.100000000000001" customHeight="1">
      <c r="B36" s="166" t="s">
        <v>424</v>
      </c>
      <c r="C36" s="167"/>
      <c r="D36" s="167"/>
      <c r="E36" s="167"/>
      <c r="F36" s="167"/>
      <c r="G36" s="167"/>
      <c r="H36" s="167"/>
      <c r="I36" s="167"/>
      <c r="J36" s="167"/>
      <c r="K36" s="167"/>
      <c r="L36" s="167"/>
      <c r="M36" s="167"/>
      <c r="N36" s="167"/>
      <c r="O36" s="167"/>
      <c r="P36" s="167"/>
      <c r="Q36" s="168"/>
    </row>
    <row r="37" spans="2:17" ht="20.100000000000001" customHeight="1">
      <c r="B37" s="852" t="s">
        <v>425</v>
      </c>
      <c r="C37" s="852"/>
      <c r="D37" s="852"/>
      <c r="E37" s="852"/>
      <c r="F37" s="852"/>
      <c r="G37" s="852"/>
      <c r="H37" s="852"/>
      <c r="I37" s="852"/>
      <c r="J37" s="852"/>
      <c r="K37" s="852"/>
      <c r="L37" s="852"/>
      <c r="M37" s="852"/>
      <c r="N37" s="852"/>
      <c r="O37" s="852"/>
      <c r="P37" s="852"/>
      <c r="Q37" s="852"/>
    </row>
    <row r="38" spans="2:17" ht="20.100000000000001" customHeight="1">
      <c r="B38" s="852" t="s">
        <v>426</v>
      </c>
      <c r="C38" s="852"/>
      <c r="D38" s="852"/>
      <c r="E38" s="852"/>
      <c r="F38" s="852"/>
      <c r="G38" s="852"/>
      <c r="H38" s="852"/>
      <c r="I38" s="852"/>
      <c r="J38" s="852"/>
      <c r="K38" s="852"/>
      <c r="L38" s="852"/>
      <c r="M38" s="852"/>
      <c r="N38" s="852"/>
      <c r="O38" s="852"/>
      <c r="P38" s="852"/>
      <c r="Q38" s="852"/>
    </row>
    <row r="39" spans="2:17" ht="20.100000000000001" customHeight="1">
      <c r="B39" s="164"/>
      <c r="C39" s="164"/>
      <c r="D39" s="164"/>
      <c r="E39" s="164"/>
      <c r="F39" s="164"/>
      <c r="G39" s="164"/>
      <c r="H39" s="164"/>
      <c r="I39" s="164"/>
      <c r="J39" s="164"/>
      <c r="K39" s="164"/>
      <c r="L39" s="164"/>
      <c r="M39" s="164"/>
      <c r="N39" s="164"/>
      <c r="O39" s="164"/>
      <c r="P39" s="164"/>
      <c r="Q39" s="164"/>
    </row>
    <row r="40" spans="2:17" ht="20.100000000000001" customHeight="1">
      <c r="B40" s="164"/>
      <c r="C40" s="164"/>
      <c r="D40" s="164"/>
      <c r="E40" s="164"/>
      <c r="F40" s="164"/>
      <c r="G40" s="164"/>
      <c r="H40" s="164"/>
      <c r="I40" s="164"/>
      <c r="J40" s="164"/>
      <c r="K40" s="164"/>
      <c r="L40" s="164"/>
      <c r="M40" s="164"/>
      <c r="N40" s="164"/>
      <c r="O40" s="164"/>
      <c r="P40" s="164"/>
      <c r="Q40" s="164"/>
    </row>
    <row r="41" spans="2:17" ht="20.100000000000001" customHeight="1">
      <c r="B41" s="163" t="s">
        <v>439</v>
      </c>
    </row>
    <row r="42" spans="2:17" ht="50.1" customHeight="1">
      <c r="B42" s="869" t="s">
        <v>440</v>
      </c>
      <c r="C42" s="869"/>
      <c r="D42" s="869"/>
      <c r="E42" s="869"/>
      <c r="F42" s="870" t="s">
        <v>441</v>
      </c>
      <c r="G42" s="869"/>
      <c r="H42" s="869"/>
      <c r="I42" s="870" t="s">
        <v>442</v>
      </c>
      <c r="J42" s="869"/>
      <c r="K42" s="869"/>
      <c r="L42" s="870" t="s">
        <v>443</v>
      </c>
      <c r="M42" s="869"/>
      <c r="N42" s="869"/>
      <c r="O42" s="870" t="s">
        <v>438</v>
      </c>
      <c r="P42" s="869"/>
      <c r="Q42" s="869"/>
    </row>
    <row r="43" spans="2:17" ht="20.100000000000001" customHeight="1">
      <c r="B43" s="851"/>
      <c r="C43" s="851"/>
      <c r="D43" s="851"/>
      <c r="E43" s="851"/>
      <c r="F43" s="851"/>
      <c r="G43" s="851"/>
      <c r="H43" s="851"/>
      <c r="I43" s="851"/>
      <c r="J43" s="851"/>
      <c r="K43" s="851"/>
      <c r="L43" s="851"/>
      <c r="M43" s="851"/>
      <c r="N43" s="851"/>
      <c r="O43" s="851"/>
      <c r="P43" s="851"/>
      <c r="Q43" s="851"/>
    </row>
    <row r="44" spans="2:17" ht="20.100000000000001" customHeight="1">
      <c r="B44" s="851"/>
      <c r="C44" s="851"/>
      <c r="D44" s="851"/>
      <c r="E44" s="851"/>
      <c r="F44" s="851"/>
      <c r="G44" s="851"/>
      <c r="H44" s="851"/>
      <c r="I44" s="851"/>
      <c r="J44" s="851"/>
      <c r="K44" s="851"/>
      <c r="L44" s="851"/>
      <c r="M44" s="851"/>
      <c r="N44" s="851"/>
      <c r="O44" s="851"/>
      <c r="P44" s="851"/>
      <c r="Q44" s="851"/>
    </row>
    <row r="45" spans="2:17" ht="20.100000000000001" customHeight="1">
      <c r="B45" s="851" t="s">
        <v>337</v>
      </c>
      <c r="C45" s="851"/>
      <c r="D45" s="851"/>
      <c r="E45" s="851"/>
      <c r="F45" s="851"/>
      <c r="G45" s="851"/>
      <c r="H45" s="851"/>
      <c r="I45" s="851"/>
      <c r="J45" s="851"/>
      <c r="K45" s="851"/>
      <c r="L45" s="851"/>
      <c r="M45" s="851"/>
      <c r="N45" s="851"/>
      <c r="O45" s="851"/>
      <c r="P45" s="851"/>
      <c r="Q45" s="851"/>
    </row>
    <row r="46" spans="2:17" ht="20.100000000000001" customHeight="1">
      <c r="B46" s="166" t="s">
        <v>424</v>
      </c>
      <c r="C46" s="167"/>
      <c r="D46" s="167"/>
      <c r="E46" s="167"/>
      <c r="F46" s="167"/>
      <c r="G46" s="167"/>
      <c r="H46" s="167"/>
      <c r="I46" s="167"/>
      <c r="J46" s="167"/>
      <c r="K46" s="167"/>
      <c r="L46" s="167"/>
      <c r="M46" s="167"/>
      <c r="N46" s="167"/>
      <c r="O46" s="167"/>
      <c r="P46" s="167"/>
      <c r="Q46" s="168"/>
    </row>
    <row r="47" spans="2:17" ht="20.100000000000001" customHeight="1">
      <c r="B47" s="852" t="s">
        <v>425</v>
      </c>
      <c r="C47" s="852"/>
      <c r="D47" s="852"/>
      <c r="E47" s="852"/>
      <c r="F47" s="852"/>
      <c r="G47" s="852"/>
      <c r="H47" s="852"/>
      <c r="I47" s="852"/>
      <c r="J47" s="852"/>
      <c r="K47" s="852"/>
      <c r="L47" s="852"/>
      <c r="M47" s="852"/>
      <c r="N47" s="852"/>
      <c r="O47" s="852"/>
      <c r="P47" s="852"/>
      <c r="Q47" s="852"/>
    </row>
    <row r="48" spans="2:17" ht="20.100000000000001" customHeight="1">
      <c r="B48" s="852" t="s">
        <v>426</v>
      </c>
      <c r="C48" s="852"/>
      <c r="D48" s="852"/>
      <c r="E48" s="852"/>
      <c r="F48" s="852"/>
      <c r="G48" s="852"/>
      <c r="H48" s="852"/>
      <c r="I48" s="852"/>
      <c r="J48" s="852"/>
      <c r="K48" s="852"/>
      <c r="L48" s="852"/>
      <c r="M48" s="852"/>
      <c r="N48" s="852"/>
      <c r="O48" s="852"/>
      <c r="P48" s="852"/>
      <c r="Q48" s="852"/>
    </row>
    <row r="49" spans="2:17" ht="20.100000000000001" customHeight="1">
      <c r="B49" s="164"/>
      <c r="C49" s="164"/>
      <c r="D49" s="164"/>
      <c r="E49" s="164"/>
      <c r="F49" s="164"/>
      <c r="G49" s="164"/>
      <c r="H49" s="164"/>
      <c r="I49" s="164"/>
      <c r="J49" s="164"/>
      <c r="K49" s="164"/>
      <c r="L49" s="164"/>
      <c r="M49" s="164"/>
      <c r="N49" s="164"/>
      <c r="O49" s="164"/>
      <c r="P49" s="164"/>
      <c r="Q49" s="164"/>
    </row>
    <row r="50" spans="2:17" ht="20.100000000000001" customHeight="1">
      <c r="B50" s="162" t="s">
        <v>444</v>
      </c>
    </row>
    <row r="51" spans="2:17" ht="20.100000000000001" customHeight="1">
      <c r="B51" s="162" t="s">
        <v>445</v>
      </c>
      <c r="Q51" s="173" t="s">
        <v>446</v>
      </c>
    </row>
    <row r="52" spans="2:17" ht="20.100000000000001" customHeight="1">
      <c r="B52" s="851" t="s">
        <v>447</v>
      </c>
      <c r="C52" s="851"/>
      <c r="D52" s="851"/>
      <c r="E52" s="851"/>
      <c r="F52" s="851" t="s">
        <v>448</v>
      </c>
      <c r="G52" s="851"/>
      <c r="H52" s="851"/>
      <c r="I52" s="851"/>
      <c r="J52" s="851"/>
      <c r="K52" s="851"/>
      <c r="L52" s="851"/>
      <c r="M52" s="851"/>
      <c r="N52" s="851" t="s">
        <v>449</v>
      </c>
      <c r="O52" s="851"/>
      <c r="P52" s="851"/>
      <c r="Q52" s="851"/>
    </row>
    <row r="53" spans="2:17" ht="20.100000000000001" customHeight="1">
      <c r="B53" s="867" t="s">
        <v>450</v>
      </c>
      <c r="C53" s="867"/>
      <c r="D53" s="867"/>
      <c r="E53" s="867"/>
      <c r="F53" s="851"/>
      <c r="G53" s="851"/>
      <c r="H53" s="851"/>
      <c r="I53" s="851"/>
      <c r="J53" s="851"/>
      <c r="K53" s="851"/>
      <c r="L53" s="851"/>
      <c r="M53" s="851"/>
      <c r="N53" s="851"/>
      <c r="O53" s="851"/>
      <c r="P53" s="851"/>
      <c r="Q53" s="851"/>
    </row>
    <row r="54" spans="2:17" ht="20.100000000000001" customHeight="1">
      <c r="B54" s="867"/>
      <c r="C54" s="867"/>
      <c r="D54" s="867"/>
      <c r="E54" s="867"/>
      <c r="F54" s="851"/>
      <c r="G54" s="851"/>
      <c r="H54" s="851"/>
      <c r="I54" s="851"/>
      <c r="J54" s="851"/>
      <c r="K54" s="851"/>
      <c r="L54" s="851"/>
      <c r="M54" s="851"/>
      <c r="N54" s="851"/>
      <c r="O54" s="851"/>
      <c r="P54" s="851"/>
      <c r="Q54" s="851"/>
    </row>
    <row r="55" spans="2:17" ht="20.100000000000001" customHeight="1">
      <c r="B55" s="867" t="s">
        <v>451</v>
      </c>
      <c r="C55" s="867"/>
      <c r="D55" s="867"/>
      <c r="E55" s="867"/>
      <c r="F55" s="851"/>
      <c r="G55" s="851"/>
      <c r="H55" s="851"/>
      <c r="I55" s="851"/>
      <c r="J55" s="851"/>
      <c r="K55" s="851"/>
      <c r="L55" s="851"/>
      <c r="M55" s="851"/>
      <c r="N55" s="851"/>
      <c r="O55" s="851"/>
      <c r="P55" s="851"/>
      <c r="Q55" s="851"/>
    </row>
    <row r="56" spans="2:17" ht="20.100000000000001" customHeight="1">
      <c r="B56" s="867"/>
      <c r="C56" s="867"/>
      <c r="D56" s="867"/>
      <c r="E56" s="867"/>
      <c r="F56" s="851"/>
      <c r="G56" s="851"/>
      <c r="H56" s="851"/>
      <c r="I56" s="851"/>
      <c r="J56" s="851"/>
      <c r="K56" s="851"/>
      <c r="L56" s="851"/>
      <c r="M56" s="851"/>
      <c r="N56" s="851"/>
      <c r="O56" s="851"/>
      <c r="P56" s="851"/>
      <c r="Q56" s="851"/>
    </row>
    <row r="57" spans="2:17" ht="20.100000000000001" customHeight="1">
      <c r="B57" s="867" t="s">
        <v>452</v>
      </c>
      <c r="C57" s="868"/>
      <c r="D57" s="868"/>
      <c r="E57" s="868"/>
      <c r="F57" s="851"/>
      <c r="G57" s="851"/>
      <c r="H57" s="851"/>
      <c r="I57" s="851"/>
      <c r="J57" s="851"/>
      <c r="K57" s="851"/>
      <c r="L57" s="851"/>
      <c r="M57" s="851"/>
      <c r="N57" s="851"/>
      <c r="O57" s="851"/>
      <c r="P57" s="851"/>
      <c r="Q57" s="851"/>
    </row>
    <row r="58" spans="2:17" ht="20.100000000000001" customHeight="1">
      <c r="B58" s="851" t="s">
        <v>337</v>
      </c>
      <c r="C58" s="851"/>
      <c r="D58" s="851"/>
      <c r="E58" s="851"/>
      <c r="F58" s="851"/>
      <c r="G58" s="851"/>
      <c r="H58" s="851"/>
      <c r="I58" s="851"/>
      <c r="J58" s="851"/>
      <c r="K58" s="851"/>
      <c r="L58" s="851"/>
      <c r="M58" s="851"/>
      <c r="N58" s="851"/>
      <c r="O58" s="851"/>
      <c r="P58" s="851"/>
      <c r="Q58" s="851"/>
    </row>
    <row r="59" spans="2:17" ht="20.100000000000001" customHeight="1">
      <c r="B59" s="164"/>
      <c r="C59" s="164"/>
      <c r="D59" s="164"/>
      <c r="E59" s="164"/>
      <c r="F59" s="164"/>
      <c r="G59" s="164"/>
      <c r="H59" s="164"/>
      <c r="I59" s="164"/>
      <c r="J59" s="164"/>
      <c r="K59" s="164"/>
      <c r="L59" s="164"/>
      <c r="M59" s="164"/>
      <c r="N59" s="164"/>
      <c r="O59" s="164"/>
      <c r="P59" s="164"/>
      <c r="Q59" s="164"/>
    </row>
    <row r="60" spans="2:17" ht="20.100000000000001" customHeight="1">
      <c r="B60" s="162" t="s">
        <v>453</v>
      </c>
      <c r="Q60" s="173" t="s">
        <v>446</v>
      </c>
    </row>
    <row r="61" spans="2:17" ht="30" customHeight="1">
      <c r="B61" s="851" t="s">
        <v>454</v>
      </c>
      <c r="C61" s="851"/>
      <c r="D61" s="851"/>
      <c r="E61" s="851"/>
      <c r="F61" s="851"/>
      <c r="G61" s="851"/>
      <c r="H61" s="866" t="s">
        <v>455</v>
      </c>
      <c r="I61" s="851"/>
      <c r="J61" s="866" t="s">
        <v>456</v>
      </c>
      <c r="K61" s="851"/>
      <c r="L61" s="851"/>
      <c r="M61" s="851"/>
      <c r="N61" s="866" t="s">
        <v>457</v>
      </c>
      <c r="O61" s="851"/>
      <c r="P61" s="851"/>
      <c r="Q61" s="851"/>
    </row>
    <row r="62" spans="2:17" ht="20.100000000000001" customHeight="1">
      <c r="B62" s="851"/>
      <c r="C62" s="851"/>
      <c r="D62" s="851"/>
      <c r="E62" s="851"/>
      <c r="F62" s="851"/>
      <c r="G62" s="851"/>
      <c r="H62" s="851"/>
      <c r="I62" s="851"/>
      <c r="J62" s="851"/>
      <c r="K62" s="851"/>
      <c r="L62" s="851"/>
      <c r="M62" s="851"/>
      <c r="N62" s="851"/>
      <c r="O62" s="851"/>
      <c r="P62" s="851"/>
      <c r="Q62" s="851"/>
    </row>
    <row r="63" spans="2:17" ht="20.100000000000001" customHeight="1">
      <c r="B63" s="851"/>
      <c r="C63" s="851"/>
      <c r="D63" s="851"/>
      <c r="E63" s="851"/>
      <c r="F63" s="851"/>
      <c r="G63" s="851"/>
      <c r="H63" s="851"/>
      <c r="I63" s="851"/>
      <c r="J63" s="851"/>
      <c r="K63" s="851"/>
      <c r="L63" s="851"/>
      <c r="M63" s="851"/>
      <c r="N63" s="851"/>
      <c r="O63" s="851"/>
      <c r="P63" s="851"/>
      <c r="Q63" s="851"/>
    </row>
    <row r="64" spans="2:17" ht="20.100000000000001" customHeight="1">
      <c r="B64" s="851" t="s">
        <v>337</v>
      </c>
      <c r="C64" s="851"/>
      <c r="D64" s="851"/>
      <c r="E64" s="851"/>
      <c r="F64" s="851"/>
      <c r="G64" s="851"/>
      <c r="H64" s="851"/>
      <c r="I64" s="851"/>
      <c r="J64" s="174" t="s">
        <v>427</v>
      </c>
      <c r="K64" s="854"/>
      <c r="L64" s="851"/>
      <c r="M64" s="851"/>
      <c r="N64" s="174" t="s">
        <v>428</v>
      </c>
      <c r="O64" s="854"/>
      <c r="P64" s="851"/>
      <c r="Q64" s="851"/>
    </row>
    <row r="65" spans="2:17" ht="20.100000000000001" customHeight="1">
      <c r="B65" s="851" t="s">
        <v>458</v>
      </c>
      <c r="C65" s="851"/>
      <c r="D65" s="851"/>
      <c r="E65" s="851"/>
      <c r="F65" s="851"/>
      <c r="G65" s="851"/>
      <c r="H65" s="851"/>
      <c r="I65" s="851"/>
      <c r="J65" s="853"/>
      <c r="K65" s="864"/>
      <c r="L65" s="864"/>
      <c r="M65" s="864"/>
      <c r="N65" s="864"/>
      <c r="O65" s="864"/>
      <c r="P65" s="864"/>
      <c r="Q65" s="175" t="s">
        <v>459</v>
      </c>
    </row>
    <row r="66" spans="2:17" ht="20.100000000000001" customHeight="1">
      <c r="B66" s="166" t="s">
        <v>424</v>
      </c>
      <c r="C66" s="167"/>
      <c r="D66" s="167"/>
      <c r="E66" s="167"/>
      <c r="F66" s="167"/>
      <c r="G66" s="167"/>
      <c r="H66" s="167"/>
      <c r="I66" s="167"/>
      <c r="J66" s="167"/>
      <c r="K66" s="167"/>
      <c r="L66" s="167"/>
      <c r="M66" s="167"/>
      <c r="N66" s="167"/>
      <c r="O66" s="167"/>
      <c r="P66" s="167"/>
      <c r="Q66" s="168"/>
    </row>
    <row r="67" spans="2:17" ht="20.100000000000001" customHeight="1">
      <c r="B67" s="852" t="s">
        <v>425</v>
      </c>
      <c r="C67" s="852"/>
      <c r="D67" s="852"/>
      <c r="E67" s="852"/>
      <c r="F67" s="852"/>
      <c r="G67" s="852"/>
      <c r="H67" s="852"/>
      <c r="I67" s="852"/>
      <c r="J67" s="852"/>
      <c r="K67" s="852"/>
      <c r="L67" s="852"/>
      <c r="M67" s="852"/>
      <c r="N67" s="852"/>
      <c r="O67" s="852"/>
      <c r="P67" s="852"/>
      <c r="Q67" s="852"/>
    </row>
    <row r="68" spans="2:17" ht="20.100000000000001" customHeight="1">
      <c r="B68" s="164"/>
      <c r="C68" s="164"/>
      <c r="D68" s="164"/>
      <c r="E68" s="164"/>
      <c r="F68" s="164"/>
      <c r="G68" s="164"/>
      <c r="H68" s="164"/>
      <c r="I68" s="164"/>
      <c r="J68" s="164"/>
      <c r="K68" s="164"/>
      <c r="L68" s="164"/>
      <c r="M68" s="164"/>
      <c r="N68" s="164"/>
      <c r="O68" s="164"/>
      <c r="P68" s="164"/>
      <c r="Q68" s="164"/>
    </row>
    <row r="69" spans="2:17" ht="20.100000000000001" customHeight="1">
      <c r="B69" s="162" t="s">
        <v>460</v>
      </c>
    </row>
    <row r="70" spans="2:17" ht="30" customHeight="1">
      <c r="B70" s="865" t="s">
        <v>461</v>
      </c>
      <c r="C70" s="865"/>
      <c r="D70" s="865"/>
      <c r="E70" s="865"/>
      <c r="F70" s="865"/>
      <c r="G70" s="865"/>
      <c r="H70" s="865"/>
      <c r="I70" s="865"/>
      <c r="J70" s="865"/>
      <c r="K70" s="865"/>
      <c r="L70" s="865"/>
      <c r="M70" s="865"/>
      <c r="N70" s="865"/>
      <c r="O70" s="865"/>
      <c r="P70" s="865"/>
      <c r="Q70" s="865"/>
    </row>
    <row r="71" spans="2:17" ht="20.100000000000001" customHeight="1">
      <c r="Q71" s="173" t="s">
        <v>446</v>
      </c>
    </row>
    <row r="72" spans="2:17" ht="20.100000000000001" customHeight="1">
      <c r="B72" s="851" t="s">
        <v>462</v>
      </c>
      <c r="C72" s="851"/>
      <c r="D72" s="851"/>
      <c r="E72" s="851"/>
      <c r="F72" s="851"/>
      <c r="G72" s="851"/>
      <c r="H72" s="851"/>
      <c r="I72" s="851"/>
      <c r="J72" s="851"/>
      <c r="K72" s="851"/>
      <c r="L72" s="851"/>
      <c r="M72" s="851"/>
      <c r="N72" s="851" t="s">
        <v>463</v>
      </c>
      <c r="O72" s="851"/>
      <c r="P72" s="851"/>
      <c r="Q72" s="851"/>
    </row>
    <row r="73" spans="2:17" ht="20.100000000000001" customHeight="1">
      <c r="B73" s="851"/>
      <c r="C73" s="851"/>
      <c r="D73" s="851"/>
      <c r="E73" s="851"/>
      <c r="F73" s="851"/>
      <c r="G73" s="851"/>
      <c r="H73" s="851"/>
      <c r="I73" s="851"/>
      <c r="J73" s="851"/>
      <c r="K73" s="851"/>
      <c r="L73" s="851"/>
      <c r="M73" s="851"/>
      <c r="N73" s="851"/>
      <c r="O73" s="851"/>
      <c r="P73" s="851"/>
      <c r="Q73" s="851"/>
    </row>
    <row r="74" spans="2:17" ht="20.100000000000001" customHeight="1">
      <c r="B74" s="851"/>
      <c r="C74" s="851"/>
      <c r="D74" s="851"/>
      <c r="E74" s="851"/>
      <c r="F74" s="851"/>
      <c r="G74" s="851"/>
      <c r="H74" s="851"/>
      <c r="I74" s="851"/>
      <c r="J74" s="851"/>
      <c r="K74" s="851"/>
      <c r="L74" s="851"/>
      <c r="M74" s="851"/>
      <c r="N74" s="851"/>
      <c r="O74" s="851"/>
      <c r="P74" s="851"/>
      <c r="Q74" s="851"/>
    </row>
    <row r="75" spans="2:17" ht="20.100000000000001" customHeight="1">
      <c r="B75" s="851" t="s">
        <v>337</v>
      </c>
      <c r="C75" s="851"/>
      <c r="D75" s="851"/>
      <c r="E75" s="851"/>
      <c r="F75" s="851"/>
      <c r="G75" s="851"/>
      <c r="H75" s="851"/>
      <c r="I75" s="851"/>
      <c r="J75" s="851"/>
      <c r="K75" s="851"/>
      <c r="L75" s="851"/>
      <c r="M75" s="851"/>
      <c r="N75" s="851"/>
      <c r="O75" s="851"/>
      <c r="P75" s="851"/>
      <c r="Q75" s="851"/>
    </row>
    <row r="76" spans="2:17" ht="20.100000000000001" customHeight="1">
      <c r="B76" s="166" t="s">
        <v>424</v>
      </c>
      <c r="C76" s="167"/>
      <c r="D76" s="167"/>
      <c r="E76" s="167"/>
      <c r="F76" s="167"/>
      <c r="G76" s="167"/>
      <c r="H76" s="167"/>
      <c r="I76" s="167"/>
      <c r="J76" s="167"/>
      <c r="K76" s="167"/>
      <c r="L76" s="167"/>
      <c r="M76" s="167"/>
      <c r="N76" s="167"/>
      <c r="O76" s="167"/>
      <c r="P76" s="167"/>
      <c r="Q76" s="168"/>
    </row>
    <row r="77" spans="2:17" ht="20.100000000000001" customHeight="1">
      <c r="B77" s="852" t="s">
        <v>425</v>
      </c>
      <c r="C77" s="852"/>
      <c r="D77" s="852"/>
      <c r="E77" s="852"/>
      <c r="F77" s="852"/>
      <c r="G77" s="852"/>
      <c r="H77" s="852"/>
      <c r="I77" s="852"/>
      <c r="J77" s="852"/>
      <c r="K77" s="852"/>
      <c r="L77" s="852"/>
      <c r="M77" s="852"/>
      <c r="N77" s="852"/>
      <c r="O77" s="852"/>
      <c r="P77" s="852"/>
      <c r="Q77" s="852"/>
    </row>
    <row r="78" spans="2:17" ht="20.100000000000001" customHeight="1">
      <c r="B78" s="164"/>
      <c r="C78" s="164"/>
      <c r="D78" s="164"/>
      <c r="E78" s="164"/>
      <c r="F78" s="164"/>
      <c r="G78" s="164"/>
      <c r="H78" s="164"/>
      <c r="I78" s="164"/>
      <c r="J78" s="164"/>
      <c r="K78" s="164"/>
      <c r="L78" s="164"/>
      <c r="M78" s="164"/>
      <c r="N78" s="164"/>
      <c r="O78" s="164"/>
      <c r="P78" s="164"/>
      <c r="Q78" s="164"/>
    </row>
    <row r="79" spans="2:17" ht="20.100000000000001" customHeight="1">
      <c r="B79" s="162" t="s">
        <v>464</v>
      </c>
    </row>
    <row r="80" spans="2:17" ht="20.100000000000001" customHeight="1">
      <c r="B80" s="851" t="s">
        <v>465</v>
      </c>
      <c r="C80" s="851"/>
      <c r="D80" s="851"/>
      <c r="E80" s="851"/>
      <c r="F80" s="851" t="s">
        <v>466</v>
      </c>
      <c r="G80" s="851"/>
      <c r="H80" s="851"/>
      <c r="I80" s="861" t="s">
        <v>467</v>
      </c>
      <c r="J80" s="862"/>
      <c r="K80" s="862"/>
      <c r="L80" s="862"/>
      <c r="M80" s="863"/>
      <c r="N80" s="851" t="s">
        <v>338</v>
      </c>
      <c r="O80" s="851"/>
      <c r="P80" s="851"/>
      <c r="Q80" s="851"/>
    </row>
    <row r="81" spans="2:17" ht="20.100000000000001" customHeight="1">
      <c r="B81" s="851" t="s">
        <v>468</v>
      </c>
      <c r="C81" s="851"/>
      <c r="D81" s="851"/>
      <c r="E81" s="851"/>
      <c r="F81" s="852" t="s">
        <v>425</v>
      </c>
      <c r="G81" s="852"/>
      <c r="H81" s="852"/>
      <c r="I81" s="851"/>
      <c r="J81" s="851"/>
      <c r="K81" s="853"/>
      <c r="L81" s="854" t="s">
        <v>469</v>
      </c>
      <c r="M81" s="851"/>
      <c r="N81" s="851"/>
      <c r="O81" s="851"/>
      <c r="P81" s="851"/>
      <c r="Q81" s="851"/>
    </row>
    <row r="82" spans="2:17" ht="20.100000000000001" customHeight="1">
      <c r="B82" s="851" t="s">
        <v>470</v>
      </c>
      <c r="C82" s="851"/>
      <c r="D82" s="851"/>
      <c r="E82" s="851"/>
      <c r="F82" s="852" t="s">
        <v>426</v>
      </c>
      <c r="G82" s="852"/>
      <c r="H82" s="852"/>
      <c r="I82" s="858"/>
      <c r="J82" s="858"/>
      <c r="K82" s="859"/>
      <c r="L82" s="860" t="s">
        <v>469</v>
      </c>
      <c r="M82" s="858"/>
      <c r="N82" s="851"/>
      <c r="O82" s="851"/>
      <c r="P82" s="851"/>
      <c r="Q82" s="851"/>
    </row>
    <row r="83" spans="2:17" ht="20.100000000000001" customHeight="1">
      <c r="B83" s="851" t="s">
        <v>471</v>
      </c>
      <c r="C83" s="851"/>
      <c r="D83" s="851"/>
      <c r="E83" s="851"/>
      <c r="F83" s="852" t="s">
        <v>472</v>
      </c>
      <c r="G83" s="852"/>
      <c r="H83" s="852"/>
      <c r="I83" s="851"/>
      <c r="J83" s="851"/>
      <c r="K83" s="853"/>
      <c r="L83" s="854" t="s">
        <v>459</v>
      </c>
      <c r="M83" s="851"/>
      <c r="N83" s="851"/>
      <c r="O83" s="851"/>
      <c r="P83" s="851"/>
      <c r="Q83" s="851"/>
    </row>
    <row r="84" spans="2:17" ht="20.100000000000001" customHeight="1">
      <c r="B84" s="851" t="s">
        <v>473</v>
      </c>
      <c r="C84" s="851"/>
      <c r="D84" s="851"/>
      <c r="E84" s="851"/>
      <c r="F84" s="852" t="s">
        <v>427</v>
      </c>
      <c r="G84" s="852"/>
      <c r="H84" s="852"/>
      <c r="I84" s="851"/>
      <c r="J84" s="851"/>
      <c r="K84" s="853"/>
      <c r="L84" s="854"/>
      <c r="M84" s="851"/>
      <c r="N84" s="851"/>
      <c r="O84" s="851"/>
      <c r="P84" s="851"/>
      <c r="Q84" s="851"/>
    </row>
    <row r="85" spans="2:17" ht="20.100000000000001" customHeight="1">
      <c r="B85" s="851" t="s">
        <v>474</v>
      </c>
      <c r="C85" s="851"/>
      <c r="D85" s="851"/>
      <c r="E85" s="851"/>
      <c r="F85" s="852" t="s">
        <v>475</v>
      </c>
      <c r="G85" s="852"/>
      <c r="H85" s="852"/>
      <c r="I85" s="858"/>
      <c r="J85" s="858"/>
      <c r="K85" s="859"/>
      <c r="L85" s="860" t="s">
        <v>469</v>
      </c>
      <c r="M85" s="858"/>
      <c r="N85" s="851"/>
      <c r="O85" s="851"/>
      <c r="P85" s="851"/>
      <c r="Q85" s="851"/>
    </row>
    <row r="86" spans="2:17" ht="20.100000000000001" customHeight="1">
      <c r="B86" s="851" t="s">
        <v>476</v>
      </c>
      <c r="C86" s="851"/>
      <c r="D86" s="851"/>
      <c r="E86" s="851"/>
      <c r="F86" s="852" t="s">
        <v>477</v>
      </c>
      <c r="G86" s="852"/>
      <c r="H86" s="852"/>
      <c r="I86" s="851"/>
      <c r="J86" s="851"/>
      <c r="K86" s="853"/>
      <c r="L86" s="854" t="s">
        <v>469</v>
      </c>
      <c r="M86" s="851"/>
      <c r="N86" s="851"/>
      <c r="O86" s="851"/>
      <c r="P86" s="851"/>
      <c r="Q86" s="851"/>
    </row>
    <row r="87" spans="2:17" ht="20.100000000000001" customHeight="1">
      <c r="B87" s="851" t="s">
        <v>478</v>
      </c>
      <c r="C87" s="851"/>
      <c r="D87" s="851"/>
      <c r="E87" s="851"/>
      <c r="F87" s="852" t="s">
        <v>479</v>
      </c>
      <c r="G87" s="852"/>
      <c r="H87" s="852"/>
      <c r="I87" s="855"/>
      <c r="J87" s="855"/>
      <c r="K87" s="856"/>
      <c r="L87" s="857"/>
      <c r="M87" s="855"/>
      <c r="N87" s="851"/>
      <c r="O87" s="851"/>
      <c r="P87" s="851"/>
      <c r="Q87" s="851"/>
    </row>
    <row r="88" spans="2:17" ht="20.100000000000001" customHeight="1">
      <c r="B88" s="173" t="s">
        <v>480</v>
      </c>
      <c r="C88" s="162" t="s">
        <v>481</v>
      </c>
    </row>
    <row r="89" spans="2:17" ht="20.100000000000001" customHeight="1">
      <c r="B89" s="162">
        <v>2</v>
      </c>
      <c r="C89" s="162" t="s">
        <v>482</v>
      </c>
    </row>
  </sheetData>
  <mergeCells count="185">
    <mergeCell ref="B2:Q2"/>
    <mergeCell ref="B3:Q3"/>
    <mergeCell ref="B8:C8"/>
    <mergeCell ref="D8:E8"/>
    <mergeCell ref="F8:H8"/>
    <mergeCell ref="I8:J8"/>
    <mergeCell ref="K8:L9"/>
    <mergeCell ref="M8:N9"/>
    <mergeCell ref="O8:Q8"/>
    <mergeCell ref="B9:C9"/>
    <mergeCell ref="D9:E9"/>
    <mergeCell ref="F9:H9"/>
    <mergeCell ref="P9:Q9"/>
    <mergeCell ref="B10:C10"/>
    <mergeCell ref="D10:E10"/>
    <mergeCell ref="F10:H10"/>
    <mergeCell ref="K10:L10"/>
    <mergeCell ref="M10:N10"/>
    <mergeCell ref="P10:Q10"/>
    <mergeCell ref="B12:O12"/>
    <mergeCell ref="P12:Q12"/>
    <mergeCell ref="B14:Q14"/>
    <mergeCell ref="B15:Q15"/>
    <mergeCell ref="B16:Q16"/>
    <mergeCell ref="B17:Q17"/>
    <mergeCell ref="B11:C11"/>
    <mergeCell ref="D11:E11"/>
    <mergeCell ref="F11:H11"/>
    <mergeCell ref="K11:L11"/>
    <mergeCell ref="M11:N11"/>
    <mergeCell ref="P11:Q11"/>
    <mergeCell ref="P21:Q21"/>
    <mergeCell ref="B22:C22"/>
    <mergeCell ref="D22:E22"/>
    <mergeCell ref="F22:H22"/>
    <mergeCell ref="K22:L22"/>
    <mergeCell ref="M22:N22"/>
    <mergeCell ref="P22:Q22"/>
    <mergeCell ref="B20:C20"/>
    <mergeCell ref="D20:E20"/>
    <mergeCell ref="F20:H20"/>
    <mergeCell ref="I20:L20"/>
    <mergeCell ref="M20:N21"/>
    <mergeCell ref="O20:Q20"/>
    <mergeCell ref="B21:C21"/>
    <mergeCell ref="D21:E21"/>
    <mergeCell ref="F21:H21"/>
    <mergeCell ref="K21:L21"/>
    <mergeCell ref="B24:O24"/>
    <mergeCell ref="P24:Q24"/>
    <mergeCell ref="B26:Q26"/>
    <mergeCell ref="B27:Q27"/>
    <mergeCell ref="B28:Q28"/>
    <mergeCell ref="B29:Q29"/>
    <mergeCell ref="B23:C23"/>
    <mergeCell ref="D23:E23"/>
    <mergeCell ref="F23:H23"/>
    <mergeCell ref="K23:L23"/>
    <mergeCell ref="M23:N23"/>
    <mergeCell ref="P23:Q23"/>
    <mergeCell ref="B32:E32"/>
    <mergeCell ref="F32:H32"/>
    <mergeCell ref="I32:K32"/>
    <mergeCell ref="L32:N32"/>
    <mergeCell ref="O32:Q32"/>
    <mergeCell ref="B33:E33"/>
    <mergeCell ref="F33:H33"/>
    <mergeCell ref="I33:K33"/>
    <mergeCell ref="L33:N33"/>
    <mergeCell ref="O33:Q33"/>
    <mergeCell ref="B37:Q37"/>
    <mergeCell ref="B38:Q38"/>
    <mergeCell ref="B42:E42"/>
    <mergeCell ref="F42:H42"/>
    <mergeCell ref="I42:K42"/>
    <mergeCell ref="L42:N42"/>
    <mergeCell ref="O42:Q42"/>
    <mergeCell ref="B34:E34"/>
    <mergeCell ref="F34:H34"/>
    <mergeCell ref="I34:K34"/>
    <mergeCell ref="L34:N34"/>
    <mergeCell ref="O34:Q34"/>
    <mergeCell ref="B35:N35"/>
    <mergeCell ref="O35:Q35"/>
    <mergeCell ref="B45:N45"/>
    <mergeCell ref="O45:Q45"/>
    <mergeCell ref="B47:Q47"/>
    <mergeCell ref="B48:Q48"/>
    <mergeCell ref="B52:E52"/>
    <mergeCell ref="F52:M52"/>
    <mergeCell ref="N52:Q52"/>
    <mergeCell ref="B43:E43"/>
    <mergeCell ref="F43:H43"/>
    <mergeCell ref="I43:K43"/>
    <mergeCell ref="L43:N43"/>
    <mergeCell ref="O43:Q43"/>
    <mergeCell ref="B44:E44"/>
    <mergeCell ref="F44:H44"/>
    <mergeCell ref="I44:K44"/>
    <mergeCell ref="L44:N44"/>
    <mergeCell ref="O44:Q44"/>
    <mergeCell ref="B57:E57"/>
    <mergeCell ref="F57:M57"/>
    <mergeCell ref="N57:Q57"/>
    <mergeCell ref="B58:E58"/>
    <mergeCell ref="F58:M58"/>
    <mergeCell ref="N58:Q58"/>
    <mergeCell ref="B53:E54"/>
    <mergeCell ref="F53:M53"/>
    <mergeCell ref="N53:Q53"/>
    <mergeCell ref="F54:M54"/>
    <mergeCell ref="N54:Q54"/>
    <mergeCell ref="B55:E56"/>
    <mergeCell ref="F55:M55"/>
    <mergeCell ref="N55:Q55"/>
    <mergeCell ref="F56:M56"/>
    <mergeCell ref="N56:Q56"/>
    <mergeCell ref="B63:G63"/>
    <mergeCell ref="H63:I63"/>
    <mergeCell ref="J63:M63"/>
    <mergeCell ref="N63:Q63"/>
    <mergeCell ref="B64:G64"/>
    <mergeCell ref="H64:I64"/>
    <mergeCell ref="K64:M64"/>
    <mergeCell ref="O64:Q64"/>
    <mergeCell ref="B61:G61"/>
    <mergeCell ref="H61:I61"/>
    <mergeCell ref="J61:M61"/>
    <mergeCell ref="N61:Q61"/>
    <mergeCell ref="B62:G62"/>
    <mergeCell ref="H62:I62"/>
    <mergeCell ref="J62:M62"/>
    <mergeCell ref="N62:Q62"/>
    <mergeCell ref="B73:M73"/>
    <mergeCell ref="N73:Q73"/>
    <mergeCell ref="B74:M74"/>
    <mergeCell ref="N74:Q74"/>
    <mergeCell ref="B75:M75"/>
    <mergeCell ref="N75:Q75"/>
    <mergeCell ref="B65:I65"/>
    <mergeCell ref="J65:P65"/>
    <mergeCell ref="B67:Q67"/>
    <mergeCell ref="B70:Q70"/>
    <mergeCell ref="B72:M72"/>
    <mergeCell ref="N72:Q72"/>
    <mergeCell ref="B77:Q77"/>
    <mergeCell ref="B80:E80"/>
    <mergeCell ref="F80:H80"/>
    <mergeCell ref="I80:M80"/>
    <mergeCell ref="N80:Q80"/>
    <mergeCell ref="B81:E81"/>
    <mergeCell ref="F81:H81"/>
    <mergeCell ref="I81:K81"/>
    <mergeCell ref="L81:M81"/>
    <mergeCell ref="N81:Q81"/>
    <mergeCell ref="B82:E82"/>
    <mergeCell ref="F82:H82"/>
    <mergeCell ref="I82:K82"/>
    <mergeCell ref="L82:M82"/>
    <mergeCell ref="N82:Q82"/>
    <mergeCell ref="B83:E83"/>
    <mergeCell ref="F83:H83"/>
    <mergeCell ref="I83:K83"/>
    <mergeCell ref="L83:M83"/>
    <mergeCell ref="N83:Q83"/>
    <mergeCell ref="B84:E84"/>
    <mergeCell ref="F84:H84"/>
    <mergeCell ref="I84:K84"/>
    <mergeCell ref="L84:M84"/>
    <mergeCell ref="N84:Q84"/>
    <mergeCell ref="B85:E85"/>
    <mergeCell ref="F85:H85"/>
    <mergeCell ref="I85:K85"/>
    <mergeCell ref="L85:M85"/>
    <mergeCell ref="N85:Q85"/>
    <mergeCell ref="B86:E86"/>
    <mergeCell ref="F86:H86"/>
    <mergeCell ref="I86:K86"/>
    <mergeCell ref="L86:M86"/>
    <mergeCell ref="N86:Q86"/>
    <mergeCell ref="B87:E87"/>
    <mergeCell ref="F87:H87"/>
    <mergeCell ref="I87:K87"/>
    <mergeCell ref="L87:M87"/>
    <mergeCell ref="N87:Q87"/>
  </mergeCells>
  <phoneticPr fontId="8"/>
  <printOptions horizontalCentered="1"/>
  <pageMargins left="0.70866141732283472" right="0.51181102362204722" top="0.62992125984251968" bottom="0.55118110236220474" header="0.31496062992125984" footer="0.31496062992125984"/>
  <pageSetup paperSize="9" scale="71" fitToHeight="0" orientation="portrait" r:id="rId1"/>
  <rowBreaks count="1" manualBreakCount="1">
    <brk id="39" max="1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3E7916579E48942A578B93BD249C02F" ma:contentTypeVersion="16" ma:contentTypeDescription="新しいドキュメントを作成します。" ma:contentTypeScope="" ma:versionID="f70cbe51c6b52afab051290bee7b7962">
  <xsd:schema xmlns:xsd="http://www.w3.org/2001/XMLSchema" xmlns:xs="http://www.w3.org/2001/XMLSchema" xmlns:p="http://schemas.microsoft.com/office/2006/metadata/properties" xmlns:ns2="1f739fab-6d78-413b-bdfb-b8e4b081b506" xmlns:ns3="0cfd19f7-9a31-48f1-a827-fb01c45dd146" targetNamespace="http://schemas.microsoft.com/office/2006/metadata/properties" ma:root="true" ma:fieldsID="44e24404ef95efbf71af6d40ee7d6a4f" ns2:_="" ns3:_="">
    <xsd:import namespace="1f739fab-6d78-413b-bdfb-b8e4b081b506"/>
    <xsd:import namespace="0cfd19f7-9a31-48f1-a827-fb01c45dd14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GenerationTime" minOccurs="0"/>
                <xsd:element ref="ns3:MediaServiceEventHashCode" minOccurs="0"/>
                <xsd:element ref="ns3:MediaServiceDateTaken" minOccurs="0"/>
                <xsd:element ref="ns3:MediaServiceOCR" minOccurs="0"/>
                <xsd:element ref="ns3:MediaLengthInSeconds"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39fab-6d78-413b-bdfb-b8e4b081b50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8933a9a6-5cb3-478f-8f69-680d62d6fe03}" ma:internalName="TaxCatchAll" ma:showField="CatchAllData" ma:web="1f739fab-6d78-413b-bdfb-b8e4b081b5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fd19f7-9a31-48f1-a827-fb01c45dd14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cfd19f7-9a31-48f1-a827-fb01c45dd146">
      <Terms xmlns="http://schemas.microsoft.com/office/infopath/2007/PartnerControls"/>
    </lcf76f155ced4ddcb4097134ff3c332f>
    <TaxCatchAll xmlns="1f739fab-6d78-413b-bdfb-b8e4b081b506" xsi:nil="true"/>
  </documentManagement>
</p:properties>
</file>

<file path=customXml/itemProps1.xml><?xml version="1.0" encoding="utf-8"?>
<ds:datastoreItem xmlns:ds="http://schemas.openxmlformats.org/officeDocument/2006/customXml" ds:itemID="{6C820209-CB17-4A80-B776-A41FE1A79432}"/>
</file>

<file path=customXml/itemProps2.xml><?xml version="1.0" encoding="utf-8"?>
<ds:datastoreItem xmlns:ds="http://schemas.openxmlformats.org/officeDocument/2006/customXml" ds:itemID="{15A3F942-F916-46E4-848D-62BDD3EF4616}"/>
</file>

<file path=customXml/itemProps3.xml><?xml version="1.0" encoding="utf-8"?>
<ds:datastoreItem xmlns:ds="http://schemas.openxmlformats.org/officeDocument/2006/customXml" ds:itemID="{59DCF999-0017-463A-8261-3254D879635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別添３（新設・増設の場合要作成）かかり増し整理表（チェック用）</dc:title>
  <dc:subject/>
  <dc:creator/>
  <cp:keywords/>
  <dc:description/>
  <cp:lastModifiedBy>柴田 成利(SHIBATA Shigeto)</cp:lastModifiedBy>
  <cp:revision/>
  <dcterms:created xsi:type="dcterms:W3CDTF">2021-12-23T08:06:23Z</dcterms:created>
  <dcterms:modified xsi:type="dcterms:W3CDTF">2025-12-05T01:05:38Z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0x010100B3E7916579E48942A578B93BD249C02F</vt:lpwstr>
  </property>
  <property fmtid="{D5CDD505-2E9C-101B-9397-08002B2CF9AE}" pid="3" name="MediaServiceImageTags">
    <vt:lpwstr/>
  </property>
</Properties>
</file>