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E6461DCB-3647-4E59-B026-F983C11137E0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様式第６号－１（４病院合計）" sheetId="18" r:id="rId1"/>
    <sheet name="まとめ" sheetId="14" state="hidden" r:id="rId2"/>
    <sheet name="様式第６号－2（心臓血管センター）" sheetId="20" r:id="rId3"/>
    <sheet name="様式第６号－３（がんセンター）" sheetId="15" r:id="rId4"/>
    <sheet name="様式第６号－４（精神医療センター)" sheetId="16" r:id="rId5"/>
    <sheet name="様式第６号－５（小児医療センター）" sheetId="17" r:id="rId6"/>
  </sheets>
  <definedNames>
    <definedName name="_xlnm.Print_Area" localSheetId="0">'様式第６号－１（４病院合計）'!$A$1:$D$12</definedName>
    <definedName name="_xlnm.Print_Area" localSheetId="4">'様式第６号－４（精神医療センター)'!$A$1:$T$31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7" l="1"/>
  <c r="M17" i="17"/>
  <c r="M18" i="17"/>
  <c r="M19" i="17"/>
  <c r="M20" i="17"/>
  <c r="M21" i="17"/>
  <c r="M22" i="17"/>
  <c r="M23" i="17"/>
  <c r="M24" i="17"/>
  <c r="M25" i="17"/>
  <c r="M26" i="17"/>
  <c r="M15" i="17"/>
  <c r="J16" i="16"/>
  <c r="J17" i="16"/>
  <c r="J18" i="16"/>
  <c r="J19" i="16"/>
  <c r="J20" i="16"/>
  <c r="J21" i="16"/>
  <c r="J22" i="16"/>
  <c r="J23" i="16"/>
  <c r="J24" i="16"/>
  <c r="J25" i="16"/>
  <c r="J26" i="16"/>
  <c r="J15" i="16"/>
  <c r="M17" i="15"/>
  <c r="M18" i="15"/>
  <c r="M19" i="15"/>
  <c r="M20" i="15"/>
  <c r="M21" i="15"/>
  <c r="M22" i="15"/>
  <c r="M23" i="15"/>
  <c r="M24" i="15"/>
  <c r="M25" i="15"/>
  <c r="M26" i="15"/>
  <c r="M27" i="15"/>
  <c r="M16" i="15"/>
  <c r="M17" i="20"/>
  <c r="M18" i="20"/>
  <c r="M19" i="20"/>
  <c r="M20" i="20"/>
  <c r="M21" i="20"/>
  <c r="M22" i="20"/>
  <c r="M23" i="20"/>
  <c r="M24" i="20"/>
  <c r="M25" i="20"/>
  <c r="M26" i="20"/>
  <c r="M27" i="20"/>
  <c r="M16" i="20"/>
  <c r="N28" i="20"/>
  <c r="T28" i="15" l="1"/>
  <c r="M27" i="16" l="1"/>
  <c r="O27" i="16"/>
  <c r="D16" i="16" l="1"/>
  <c r="S20" i="17" l="1"/>
  <c r="S19" i="17"/>
  <c r="S18" i="17"/>
  <c r="Q20" i="17"/>
  <c r="Q19" i="17"/>
  <c r="Q18" i="17"/>
  <c r="U20" i="15"/>
  <c r="U20" i="20"/>
  <c r="K28" i="15" l="1"/>
  <c r="K27" i="17"/>
  <c r="H27" i="16"/>
  <c r="K28" i="20"/>
  <c r="T28" i="20" l="1"/>
  <c r="R28" i="20"/>
  <c r="P28" i="20"/>
  <c r="M28" i="20"/>
  <c r="U27" i="20"/>
  <c r="O27" i="20"/>
  <c r="H27" i="20"/>
  <c r="J27" i="20" s="1"/>
  <c r="D27" i="20"/>
  <c r="G27" i="20" s="1"/>
  <c r="U26" i="20"/>
  <c r="O26" i="20"/>
  <c r="H26" i="20"/>
  <c r="J26" i="20" s="1"/>
  <c r="D26" i="20"/>
  <c r="G26" i="20" s="1"/>
  <c r="U25" i="20"/>
  <c r="O25" i="20"/>
  <c r="H25" i="20"/>
  <c r="J25" i="20" s="1"/>
  <c r="D25" i="20"/>
  <c r="G25" i="20" s="1"/>
  <c r="U24" i="20"/>
  <c r="O24" i="20"/>
  <c r="H24" i="20"/>
  <c r="J24" i="20" s="1"/>
  <c r="D24" i="20"/>
  <c r="G24" i="20" s="1"/>
  <c r="U23" i="20"/>
  <c r="O23" i="20"/>
  <c r="H23" i="20"/>
  <c r="J23" i="20" s="1"/>
  <c r="D23" i="20"/>
  <c r="G23" i="20" s="1"/>
  <c r="U22" i="20"/>
  <c r="O22" i="20"/>
  <c r="H22" i="20"/>
  <c r="J22" i="20" s="1"/>
  <c r="D22" i="20"/>
  <c r="G22" i="20" s="1"/>
  <c r="U21" i="20"/>
  <c r="S21" i="20"/>
  <c r="Q21" i="20"/>
  <c r="H21" i="20"/>
  <c r="J21" i="20" s="1"/>
  <c r="D21" i="20"/>
  <c r="G21" i="20" s="1"/>
  <c r="S20" i="20"/>
  <c r="Q20" i="20"/>
  <c r="H20" i="20"/>
  <c r="J20" i="20" s="1"/>
  <c r="D20" i="20"/>
  <c r="G20" i="20" s="1"/>
  <c r="U19" i="20"/>
  <c r="S19" i="20"/>
  <c r="Q19" i="20"/>
  <c r="H19" i="20"/>
  <c r="J19" i="20" s="1"/>
  <c r="D19" i="20"/>
  <c r="G19" i="20" s="1"/>
  <c r="U18" i="20"/>
  <c r="O18" i="20"/>
  <c r="H18" i="20"/>
  <c r="J18" i="20" s="1"/>
  <c r="D18" i="20"/>
  <c r="G18" i="20" s="1"/>
  <c r="U17" i="20"/>
  <c r="O17" i="20"/>
  <c r="H17" i="20"/>
  <c r="J17" i="20" s="1"/>
  <c r="D17" i="20"/>
  <c r="G17" i="20" s="1"/>
  <c r="U16" i="20"/>
  <c r="O16" i="20"/>
  <c r="H16" i="20"/>
  <c r="J16" i="20" s="1"/>
  <c r="D16" i="20"/>
  <c r="G16" i="20" s="1"/>
  <c r="V20" i="20" l="1"/>
  <c r="V16" i="20"/>
  <c r="V17" i="20"/>
  <c r="L22" i="20"/>
  <c r="L23" i="20"/>
  <c r="L24" i="20"/>
  <c r="L25" i="20"/>
  <c r="L26" i="20"/>
  <c r="L27" i="20"/>
  <c r="V21" i="20"/>
  <c r="L17" i="20"/>
  <c r="L18" i="20"/>
  <c r="L19" i="20"/>
  <c r="V19" i="20"/>
  <c r="L20" i="20"/>
  <c r="L21" i="20"/>
  <c r="L16" i="20"/>
  <c r="V18" i="20"/>
  <c r="V26" i="20"/>
  <c r="V27" i="20"/>
  <c r="V24" i="20"/>
  <c r="V22" i="20"/>
  <c r="V23" i="20"/>
  <c r="V25" i="20"/>
  <c r="G28" i="20"/>
  <c r="J28" i="20"/>
  <c r="W17" i="20" l="1"/>
  <c r="W20" i="20"/>
  <c r="W16" i="20"/>
  <c r="W26" i="20"/>
  <c r="W24" i="20"/>
  <c r="W27" i="20"/>
  <c r="W18" i="20"/>
  <c r="W21" i="20"/>
  <c r="V28" i="20"/>
  <c r="W22" i="20"/>
  <c r="W25" i="20"/>
  <c r="W23" i="20"/>
  <c r="W19" i="20"/>
  <c r="L28" i="20"/>
  <c r="W29" i="20" l="1"/>
  <c r="C4" i="18" s="1"/>
  <c r="D15" i="17"/>
  <c r="U21" i="15" l="1"/>
  <c r="U19" i="15"/>
  <c r="S21" i="15"/>
  <c r="S20" i="15"/>
  <c r="S19" i="15"/>
  <c r="Q21" i="15"/>
  <c r="Q20" i="15"/>
  <c r="Q19" i="15"/>
  <c r="U23" i="15"/>
  <c r="V19" i="15" l="1"/>
  <c r="V20" i="15"/>
  <c r="V21" i="15"/>
  <c r="T27" i="17"/>
  <c r="R27" i="17"/>
  <c r="P27" i="17"/>
  <c r="N27" i="17"/>
  <c r="M27" i="17"/>
  <c r="Q27" i="16"/>
  <c r="J27" i="16"/>
  <c r="K27" i="16"/>
  <c r="N28" i="15" l="1"/>
  <c r="R28" i="15"/>
  <c r="P28" i="15"/>
  <c r="M28" i="15"/>
  <c r="U16" i="17" l="1"/>
  <c r="U17" i="17"/>
  <c r="U18" i="17"/>
  <c r="V18" i="17" s="1"/>
  <c r="U19" i="17"/>
  <c r="U20" i="17"/>
  <c r="U21" i="17"/>
  <c r="U22" i="17"/>
  <c r="U23" i="17"/>
  <c r="U24" i="17"/>
  <c r="U25" i="17"/>
  <c r="U26" i="17"/>
  <c r="U15" i="17"/>
  <c r="O22" i="17"/>
  <c r="O23" i="17"/>
  <c r="O24" i="17"/>
  <c r="O25" i="17"/>
  <c r="O26" i="17"/>
  <c r="O21" i="17"/>
  <c r="O16" i="17"/>
  <c r="O17" i="17"/>
  <c r="O15" i="17"/>
  <c r="H16" i="17"/>
  <c r="J16" i="17" s="1"/>
  <c r="H17" i="17"/>
  <c r="J17" i="17" s="1"/>
  <c r="H18" i="17"/>
  <c r="J18" i="17" s="1"/>
  <c r="H19" i="17"/>
  <c r="J19" i="17" s="1"/>
  <c r="H20" i="17"/>
  <c r="J20" i="17" s="1"/>
  <c r="H21" i="17"/>
  <c r="J21" i="17" s="1"/>
  <c r="H22" i="17"/>
  <c r="J22" i="17" s="1"/>
  <c r="H23" i="17"/>
  <c r="J23" i="17" s="1"/>
  <c r="H24" i="17"/>
  <c r="J24" i="17" s="1"/>
  <c r="H25" i="17"/>
  <c r="J25" i="17" s="1"/>
  <c r="H26" i="17"/>
  <c r="J26" i="17" s="1"/>
  <c r="H15" i="17"/>
  <c r="J15" i="17" s="1"/>
  <c r="D16" i="17"/>
  <c r="G16" i="17" s="1"/>
  <c r="D17" i="17"/>
  <c r="G17" i="17" s="1"/>
  <c r="D18" i="17"/>
  <c r="G18" i="17" s="1"/>
  <c r="D19" i="17"/>
  <c r="G19" i="17" s="1"/>
  <c r="D20" i="17"/>
  <c r="G20" i="17" s="1"/>
  <c r="L20" i="17" s="1"/>
  <c r="D21" i="17"/>
  <c r="G21" i="17" s="1"/>
  <c r="L21" i="17" s="1"/>
  <c r="D22" i="17"/>
  <c r="G22" i="17" s="1"/>
  <c r="L22" i="17" s="1"/>
  <c r="D23" i="17"/>
  <c r="G23" i="17" s="1"/>
  <c r="D24" i="17"/>
  <c r="G24" i="17" s="1"/>
  <c r="D25" i="17"/>
  <c r="G25" i="17" s="1"/>
  <c r="D26" i="17"/>
  <c r="G26" i="17" s="1"/>
  <c r="G15" i="17"/>
  <c r="R16" i="16"/>
  <c r="R17" i="16"/>
  <c r="R18" i="16"/>
  <c r="R19" i="16"/>
  <c r="R20" i="16"/>
  <c r="R21" i="16"/>
  <c r="R22" i="16"/>
  <c r="R23" i="16"/>
  <c r="R24" i="16"/>
  <c r="R25" i="16"/>
  <c r="R26" i="16"/>
  <c r="R15" i="16"/>
  <c r="P19" i="16"/>
  <c r="P20" i="16"/>
  <c r="P18" i="16"/>
  <c r="N19" i="16"/>
  <c r="N20" i="16"/>
  <c r="N18" i="16"/>
  <c r="H17" i="15"/>
  <c r="J17" i="15" s="1"/>
  <c r="H18" i="15"/>
  <c r="J18" i="15" s="1"/>
  <c r="H19" i="15"/>
  <c r="J19" i="15" s="1"/>
  <c r="H20" i="15"/>
  <c r="J20" i="15" s="1"/>
  <c r="H21" i="15"/>
  <c r="J21" i="15" s="1"/>
  <c r="H22" i="15"/>
  <c r="J22" i="15" s="1"/>
  <c r="H23" i="15"/>
  <c r="J23" i="15" s="1"/>
  <c r="H24" i="15"/>
  <c r="J24" i="15" s="1"/>
  <c r="H25" i="15"/>
  <c r="J25" i="15" s="1"/>
  <c r="H26" i="15"/>
  <c r="J26" i="15" s="1"/>
  <c r="H27" i="15"/>
  <c r="J27" i="15" s="1"/>
  <c r="H16" i="15"/>
  <c r="J16" i="15" s="1"/>
  <c r="D17" i="15"/>
  <c r="G17" i="15" s="1"/>
  <c r="D18" i="15"/>
  <c r="G18" i="15" s="1"/>
  <c r="D19" i="15"/>
  <c r="D20" i="15"/>
  <c r="G20" i="15" s="1"/>
  <c r="D21" i="15"/>
  <c r="G21" i="15" s="1"/>
  <c r="D22" i="15"/>
  <c r="G22" i="15" s="1"/>
  <c r="D23" i="15"/>
  <c r="G23" i="15" s="1"/>
  <c r="D24" i="15"/>
  <c r="G24" i="15" s="1"/>
  <c r="D25" i="15"/>
  <c r="G25" i="15" s="1"/>
  <c r="D26" i="15"/>
  <c r="G26" i="15" s="1"/>
  <c r="D27" i="15"/>
  <c r="G27" i="15" s="1"/>
  <c r="D16" i="15"/>
  <c r="G16" i="15" s="1"/>
  <c r="D15" i="16"/>
  <c r="G15" i="16" s="1"/>
  <c r="I15" i="16" s="1"/>
  <c r="L22" i="16"/>
  <c r="L23" i="16"/>
  <c r="L24" i="16"/>
  <c r="L25" i="16"/>
  <c r="L26" i="16"/>
  <c r="L21" i="16"/>
  <c r="L16" i="16"/>
  <c r="L17" i="16"/>
  <c r="L15" i="16"/>
  <c r="S15" i="16" s="1"/>
  <c r="D26" i="16"/>
  <c r="G26" i="16" s="1"/>
  <c r="I26" i="16" s="1"/>
  <c r="G16" i="16"/>
  <c r="I16" i="16" s="1"/>
  <c r="D17" i="16"/>
  <c r="G17" i="16" s="1"/>
  <c r="I17" i="16" s="1"/>
  <c r="D18" i="16"/>
  <c r="G18" i="16" s="1"/>
  <c r="I18" i="16" s="1"/>
  <c r="D19" i="16"/>
  <c r="G19" i="16" s="1"/>
  <c r="I19" i="16" s="1"/>
  <c r="D20" i="16"/>
  <c r="G20" i="16" s="1"/>
  <c r="I20" i="16" s="1"/>
  <c r="D21" i="16"/>
  <c r="G21" i="16" s="1"/>
  <c r="I21" i="16" s="1"/>
  <c r="D22" i="16"/>
  <c r="G22" i="16" s="1"/>
  <c r="I22" i="16" s="1"/>
  <c r="D23" i="16"/>
  <c r="G23" i="16" s="1"/>
  <c r="I23" i="16" s="1"/>
  <c r="D24" i="16"/>
  <c r="G24" i="16" s="1"/>
  <c r="I24" i="16" s="1"/>
  <c r="D25" i="16"/>
  <c r="G25" i="16" s="1"/>
  <c r="I25" i="16" s="1"/>
  <c r="L16" i="15" l="1"/>
  <c r="V26" i="17"/>
  <c r="L18" i="15"/>
  <c r="L26" i="15"/>
  <c r="L23" i="15"/>
  <c r="V22" i="17"/>
  <c r="W22" i="17" s="1"/>
  <c r="L25" i="15"/>
  <c r="L17" i="15"/>
  <c r="L26" i="17"/>
  <c r="L18" i="17"/>
  <c r="W18" i="17" s="1"/>
  <c r="L24" i="15"/>
  <c r="L25" i="17"/>
  <c r="L17" i="17"/>
  <c r="L24" i="17"/>
  <c r="L16" i="17"/>
  <c r="L23" i="17"/>
  <c r="S23" i="16"/>
  <c r="T23" i="16" s="1"/>
  <c r="L22" i="15"/>
  <c r="L19" i="17"/>
  <c r="L15" i="17"/>
  <c r="V17" i="17"/>
  <c r="V25" i="17"/>
  <c r="G19" i="15"/>
  <c r="L19" i="15" s="1"/>
  <c r="W19" i="15" s="1"/>
  <c r="V16" i="17"/>
  <c r="V24" i="17"/>
  <c r="V23" i="17"/>
  <c r="S18" i="16"/>
  <c r="T18" i="16" s="1"/>
  <c r="T15" i="16"/>
  <c r="I27" i="16"/>
  <c r="L27" i="15"/>
  <c r="L21" i="15"/>
  <c r="W21" i="15" s="1"/>
  <c r="L20" i="15"/>
  <c r="W20" i="15" s="1"/>
  <c r="S17" i="16"/>
  <c r="T17" i="16" s="1"/>
  <c r="S25" i="16"/>
  <c r="T25" i="16" s="1"/>
  <c r="V20" i="17"/>
  <c r="W20" i="17" s="1"/>
  <c r="S16" i="16"/>
  <c r="T16" i="16" s="1"/>
  <c r="S24" i="16"/>
  <c r="T24" i="16" s="1"/>
  <c r="S20" i="16"/>
  <c r="T20" i="16" s="1"/>
  <c r="V21" i="17"/>
  <c r="W21" i="17" s="1"/>
  <c r="V15" i="17"/>
  <c r="V19" i="17"/>
  <c r="J27" i="17"/>
  <c r="G27" i="17"/>
  <c r="S21" i="16"/>
  <c r="T21" i="16" s="1"/>
  <c r="S26" i="16"/>
  <c r="T26" i="16" s="1"/>
  <c r="S22" i="16"/>
  <c r="T22" i="16" s="1"/>
  <c r="S19" i="16"/>
  <c r="T19" i="16" s="1"/>
  <c r="J28" i="15"/>
  <c r="G27" i="16"/>
  <c r="U27" i="15"/>
  <c r="U26" i="15"/>
  <c r="U25" i="15"/>
  <c r="U24" i="15"/>
  <c r="U22" i="15"/>
  <c r="U18" i="15"/>
  <c r="U17" i="15"/>
  <c r="U16" i="15"/>
  <c r="O27" i="15"/>
  <c r="O26" i="15"/>
  <c r="V26" i="15" s="1"/>
  <c r="O25" i="15"/>
  <c r="O24" i="15"/>
  <c r="O23" i="15"/>
  <c r="V23" i="15" s="1"/>
  <c r="W23" i="15" s="1"/>
  <c r="O22" i="15"/>
  <c r="O18" i="15"/>
  <c r="O17" i="15"/>
  <c r="O16" i="15"/>
  <c r="W26" i="15" l="1"/>
  <c r="W26" i="17"/>
  <c r="W24" i="17"/>
  <c r="W23" i="17"/>
  <c r="V24" i="15"/>
  <c r="W24" i="15" s="1"/>
  <c r="W16" i="17"/>
  <c r="W25" i="17"/>
  <c r="W17" i="17"/>
  <c r="W19" i="17"/>
  <c r="W15" i="17"/>
  <c r="G28" i="15"/>
  <c r="T28" i="16"/>
  <c r="V17" i="15"/>
  <c r="W17" i="15" s="1"/>
  <c r="V25" i="15"/>
  <c r="W25" i="15" s="1"/>
  <c r="S27" i="16"/>
  <c r="V27" i="15"/>
  <c r="W27" i="15" s="1"/>
  <c r="V22" i="15"/>
  <c r="W22" i="15" s="1"/>
  <c r="V16" i="15"/>
  <c r="V27" i="17"/>
  <c r="L27" i="17"/>
  <c r="V18" i="15"/>
  <c r="W18" i="15" s="1"/>
  <c r="L28" i="15"/>
  <c r="B12" i="14"/>
  <c r="B6" i="14"/>
  <c r="B11" i="14"/>
  <c r="B5" i="14"/>
  <c r="V28" i="15" l="1"/>
  <c r="B18" i="14"/>
  <c r="W28" i="17"/>
  <c r="C7" i="18" s="1"/>
  <c r="W16" i="15"/>
  <c r="W29" i="15" s="1"/>
  <c r="C5" i="18" s="1"/>
  <c r="C6" i="18"/>
  <c r="B17" i="14"/>
  <c r="C8" i="18" l="1"/>
  <c r="C9" i="18" s="1"/>
  <c r="C10" i="18" l="1"/>
</calcChain>
</file>

<file path=xl/sharedStrings.xml><?xml version="1.0" encoding="utf-8"?>
<sst xmlns="http://schemas.openxmlformats.org/spreadsheetml/2006/main" count="334" uniqueCount="123">
  <si>
    <t>円（税抜き）</t>
    <rPh sb="0" eb="1">
      <t>エン</t>
    </rPh>
    <rPh sb="2" eb="3">
      <t>ゼイ</t>
    </rPh>
    <rPh sb="3" eb="4">
      <t>ヌ</t>
    </rPh>
    <phoneticPr fontId="1"/>
  </si>
  <si>
    <t>円（税込(8％)）</t>
    <rPh sb="0" eb="1">
      <t>エン</t>
    </rPh>
    <rPh sb="2" eb="3">
      <t>ゼイ</t>
    </rPh>
    <rPh sb="3" eb="4">
      <t>コ</t>
    </rPh>
    <phoneticPr fontId="1"/>
  </si>
  <si>
    <t>月</t>
    <rPh sb="0" eb="1">
      <t>ツキ</t>
    </rPh>
    <phoneticPr fontId="9"/>
  </si>
  <si>
    <t>基本料金</t>
    <rPh sb="0" eb="2">
      <t>キホン</t>
    </rPh>
    <rPh sb="2" eb="4">
      <t>リョウキン</t>
    </rPh>
    <phoneticPr fontId="9"/>
  </si>
  <si>
    <t>電力量料金</t>
    <rPh sb="0" eb="2">
      <t>デンリョク</t>
    </rPh>
    <rPh sb="2" eb="3">
      <t>リョウ</t>
    </rPh>
    <rPh sb="3" eb="5">
      <t>リョウキン</t>
    </rPh>
    <phoneticPr fontId="9"/>
  </si>
  <si>
    <t>力率による
割引率</t>
    <rPh sb="0" eb="1">
      <t>リキ</t>
    </rPh>
    <rPh sb="1" eb="2">
      <t>リツ</t>
    </rPh>
    <rPh sb="6" eb="8">
      <t>ワリビキ</t>
    </rPh>
    <rPh sb="8" eb="9">
      <t>リツ</t>
    </rPh>
    <phoneticPr fontId="9"/>
  </si>
  <si>
    <t>金額
（円）</t>
    <rPh sb="0" eb="2">
      <t>キンガク</t>
    </rPh>
    <rPh sb="4" eb="5">
      <t>エン</t>
    </rPh>
    <phoneticPr fontId="9"/>
  </si>
  <si>
    <t>その他季昼間時間</t>
    <rPh sb="2" eb="3">
      <t>タ</t>
    </rPh>
    <rPh sb="3" eb="4">
      <t>キ</t>
    </rPh>
    <rPh sb="4" eb="6">
      <t>ヒルマ</t>
    </rPh>
    <rPh sb="6" eb="8">
      <t>ジカン</t>
    </rPh>
    <phoneticPr fontId="9"/>
  </si>
  <si>
    <t>夏季昼間時間</t>
    <rPh sb="0" eb="2">
      <t>カキ</t>
    </rPh>
    <rPh sb="2" eb="4">
      <t>ヒルマ</t>
    </rPh>
    <rPh sb="4" eb="6">
      <t>ジカン</t>
    </rPh>
    <phoneticPr fontId="9"/>
  </si>
  <si>
    <t>夜間時間</t>
    <rPh sb="0" eb="2">
      <t>ヤカン</t>
    </rPh>
    <rPh sb="2" eb="4">
      <t>ジカン</t>
    </rPh>
    <phoneticPr fontId="9"/>
  </si>
  <si>
    <t>合計</t>
    <rPh sb="0" eb="2">
      <t>ゴウケイ</t>
    </rPh>
    <phoneticPr fontId="9"/>
  </si>
  <si>
    <t>（Ａ）</t>
    <phoneticPr fontId="9"/>
  </si>
  <si>
    <t>（Ｂ）</t>
    <phoneticPr fontId="9"/>
  </si>
  <si>
    <t>（Ｃ）</t>
    <phoneticPr fontId="9"/>
  </si>
  <si>
    <t>-</t>
    <phoneticPr fontId="9"/>
  </si>
  <si>
    <t>（Ｈ）</t>
    <phoneticPr fontId="9"/>
  </si>
  <si>
    <t>（Ｊ）</t>
    <phoneticPr fontId="9"/>
  </si>
  <si>
    <t>（Ｋ）</t>
    <phoneticPr fontId="9"/>
  </si>
  <si>
    <t>（Ｌ）</t>
    <phoneticPr fontId="9"/>
  </si>
  <si>
    <t>（Ｍ）</t>
    <phoneticPr fontId="9"/>
  </si>
  <si>
    <t>４月</t>
    <rPh sb="1" eb="2">
      <t>ガツ</t>
    </rPh>
    <phoneticPr fontId="9"/>
  </si>
  <si>
    <t>５月</t>
    <rPh sb="1" eb="2">
      <t>ガツ</t>
    </rPh>
    <phoneticPr fontId="9"/>
  </si>
  <si>
    <t>６月</t>
    <rPh sb="1" eb="2">
      <t>ガツ</t>
    </rPh>
    <phoneticPr fontId="9"/>
  </si>
  <si>
    <t>７月</t>
    <rPh sb="1" eb="2">
      <t>ガツ</t>
    </rPh>
    <phoneticPr fontId="9"/>
  </si>
  <si>
    <t>８月</t>
    <rPh sb="1" eb="2">
      <t>ガツ</t>
    </rPh>
    <phoneticPr fontId="9"/>
  </si>
  <si>
    <t>９月</t>
    <rPh sb="1" eb="2">
      <t>ガツ</t>
    </rPh>
    <phoneticPr fontId="9"/>
  </si>
  <si>
    <t>１０月</t>
    <rPh sb="2" eb="3">
      <t>ガツ</t>
    </rPh>
    <phoneticPr fontId="9"/>
  </si>
  <si>
    <t>１１月</t>
    <rPh sb="2" eb="3">
      <t>ガツ</t>
    </rPh>
    <phoneticPr fontId="9"/>
  </si>
  <si>
    <t>１２月</t>
    <rPh sb="2" eb="3">
      <t>ガツ</t>
    </rPh>
    <phoneticPr fontId="9"/>
  </si>
  <si>
    <t xml:space="preserve"> １月</t>
    <rPh sb="2" eb="3">
      <t>ガツ</t>
    </rPh>
    <phoneticPr fontId="9"/>
  </si>
  <si>
    <t xml:space="preserve"> ２月</t>
    <rPh sb="2" eb="3">
      <t>ガツ</t>
    </rPh>
    <phoneticPr fontId="9"/>
  </si>
  <si>
    <t xml:space="preserve"> ３月</t>
    <rPh sb="2" eb="3">
      <t>ガツ</t>
    </rPh>
    <phoneticPr fontId="9"/>
  </si>
  <si>
    <t>①＋②</t>
    <phoneticPr fontId="1"/>
  </si>
  <si>
    <t>４県立病院合計</t>
    <rPh sb="1" eb="3">
      <t>ケンリツ</t>
    </rPh>
    <rPh sb="3" eb="5">
      <t>ビョウイン</t>
    </rPh>
    <rPh sb="5" eb="7">
      <t>ゴウケイ</t>
    </rPh>
    <phoneticPr fontId="1"/>
  </si>
  <si>
    <t>平成３０年度分電力入札　予定価格積算票（合計）</t>
    <rPh sb="0" eb="2">
      <t>ヘイセイ</t>
    </rPh>
    <rPh sb="4" eb="7">
      <t>ネンドブン</t>
    </rPh>
    <rPh sb="7" eb="9">
      <t>デンリョク</t>
    </rPh>
    <rPh sb="9" eb="11">
      <t>ニュウサツ</t>
    </rPh>
    <rPh sb="12" eb="14">
      <t>ヨテイ</t>
    </rPh>
    <rPh sb="14" eb="16">
      <t>カカク</t>
    </rPh>
    <rPh sb="16" eb="19">
      <t>セキサンヒョウ</t>
    </rPh>
    <rPh sb="20" eb="22">
      <t>ゴウケイ</t>
    </rPh>
    <phoneticPr fontId="1"/>
  </si>
  <si>
    <t>常用電力</t>
    <rPh sb="0" eb="2">
      <t>ジョウヨウ</t>
    </rPh>
    <rPh sb="2" eb="4">
      <t>デンリョク</t>
    </rPh>
    <phoneticPr fontId="9"/>
  </si>
  <si>
    <t>予備電源</t>
    <rPh sb="0" eb="2">
      <t>ヨビ</t>
    </rPh>
    <rPh sb="2" eb="4">
      <t>デンゲン</t>
    </rPh>
    <phoneticPr fontId="9"/>
  </si>
  <si>
    <t>外税方式　・　内税方式</t>
    <rPh sb="0" eb="2">
      <t>ソトゼイ</t>
    </rPh>
    <rPh sb="2" eb="4">
      <t>ホウシキ</t>
    </rPh>
    <rPh sb="7" eb="9">
      <t>ウチゼイ</t>
    </rPh>
    <rPh sb="9" eb="11">
      <t>ホウシキ</t>
    </rPh>
    <phoneticPr fontId="9"/>
  </si>
  <si>
    <t>算定方式
（いずれかに○をつける）</t>
    <phoneticPr fontId="1"/>
  </si>
  <si>
    <t>様式１より  設計金額（心臓血管センター分）…①</t>
    <rPh sb="0" eb="2">
      <t>ヨウシキ</t>
    </rPh>
    <rPh sb="12" eb="14">
      <t>シンゾウ</t>
    </rPh>
    <rPh sb="14" eb="16">
      <t>ケッカン</t>
    </rPh>
    <rPh sb="20" eb="21">
      <t>ブン</t>
    </rPh>
    <phoneticPr fontId="1"/>
  </si>
  <si>
    <t>様式２-４より  設計金額（がんセンター、精神医療センター、小児医療センター分）…②</t>
    <rPh sb="0" eb="2">
      <t>ヨウシキ</t>
    </rPh>
    <rPh sb="9" eb="11">
      <t>セッケイ</t>
    </rPh>
    <rPh sb="11" eb="13">
      <t>キンガク</t>
    </rPh>
    <rPh sb="21" eb="23">
      <t>セイシン</t>
    </rPh>
    <rPh sb="23" eb="25">
      <t>イリョウ</t>
    </rPh>
    <rPh sb="30" eb="32">
      <t>ショウニ</t>
    </rPh>
    <rPh sb="32" eb="34">
      <t>イリョウ</t>
    </rPh>
    <rPh sb="38" eb="39">
      <t>ブン</t>
    </rPh>
    <phoneticPr fontId="1"/>
  </si>
  <si>
    <t>=入札書記載額</t>
    <rPh sb="4" eb="7">
      <t>キサイガク</t>
    </rPh>
    <phoneticPr fontId="1"/>
  </si>
  <si>
    <t>円（税込（8％））</t>
    <rPh sb="0" eb="1">
      <t>エン</t>
    </rPh>
    <rPh sb="2" eb="3">
      <t>ゼイ</t>
    </rPh>
    <rPh sb="3" eb="4">
      <t>コ</t>
    </rPh>
    <phoneticPr fontId="1"/>
  </si>
  <si>
    <t>需要場所名</t>
    <rPh sb="0" eb="2">
      <t>ジュヨウ</t>
    </rPh>
    <rPh sb="2" eb="4">
      <t>バショ</t>
    </rPh>
    <rPh sb="4" eb="5">
      <t>メイ</t>
    </rPh>
    <phoneticPr fontId="1"/>
  </si>
  <si>
    <t>県立心臓血管センター</t>
    <rPh sb="0" eb="2">
      <t>ケンリツ</t>
    </rPh>
    <rPh sb="2" eb="4">
      <t>シンゾウ</t>
    </rPh>
    <rPh sb="4" eb="6">
      <t>ケッカン</t>
    </rPh>
    <phoneticPr fontId="1"/>
  </si>
  <si>
    <t>県立がんセンター</t>
    <rPh sb="0" eb="2">
      <t>ケンリツ</t>
    </rPh>
    <phoneticPr fontId="1"/>
  </si>
  <si>
    <t>県立精神医療センター</t>
    <rPh sb="0" eb="2">
      <t>ケンリツ</t>
    </rPh>
    <rPh sb="2" eb="4">
      <t>セイシン</t>
    </rPh>
    <rPh sb="4" eb="6">
      <t>イリョウ</t>
    </rPh>
    <phoneticPr fontId="1"/>
  </si>
  <si>
    <t>県立小児医療センター</t>
    <rPh sb="0" eb="2">
      <t>ケンリツ</t>
    </rPh>
    <rPh sb="2" eb="4">
      <t>ショウニ</t>
    </rPh>
    <rPh sb="4" eb="6">
      <t>イリョウ</t>
    </rPh>
    <phoneticPr fontId="1"/>
  </si>
  <si>
    <t>各月電気料金
（円）
各月毎に１円未満は切り捨てる</t>
    <rPh sb="0" eb="1">
      <t>カク</t>
    </rPh>
    <rPh sb="1" eb="2">
      <t>ツキ</t>
    </rPh>
    <rPh sb="2" eb="4">
      <t>デンキ</t>
    </rPh>
    <rPh sb="4" eb="6">
      <t>リョウキン</t>
    </rPh>
    <rPh sb="8" eb="9">
      <t>エン</t>
    </rPh>
    <phoneticPr fontId="9"/>
  </si>
  <si>
    <t>（Ｉ）</t>
    <phoneticPr fontId="9"/>
  </si>
  <si>
    <t>※入札書記載金額に１円未満の端数が生じたときは切り上げる。</t>
    <phoneticPr fontId="1"/>
  </si>
  <si>
    <t>（G)</t>
    <phoneticPr fontId="1"/>
  </si>
  <si>
    <t>（D)</t>
    <phoneticPr fontId="1"/>
  </si>
  <si>
    <t>（E）＝
（Ａ）×（Ｂ）×（Ｃ）×（D)</t>
    <phoneticPr fontId="9"/>
  </si>
  <si>
    <t>（F）</t>
    <phoneticPr fontId="9"/>
  </si>
  <si>
    <t>（H）＝
（Ａ）×（F）×（G）</t>
    <phoneticPr fontId="9"/>
  </si>
  <si>
    <t>（K）</t>
    <phoneticPr fontId="9"/>
  </si>
  <si>
    <t>（L）</t>
    <phoneticPr fontId="9"/>
  </si>
  <si>
    <t>（M）</t>
    <phoneticPr fontId="9"/>
  </si>
  <si>
    <t>（N）</t>
    <phoneticPr fontId="9"/>
  </si>
  <si>
    <t>（O）</t>
    <phoneticPr fontId="9"/>
  </si>
  <si>
    <t>（P）</t>
    <phoneticPr fontId="9"/>
  </si>
  <si>
    <t>（Q）</t>
    <phoneticPr fontId="9"/>
  </si>
  <si>
    <t>（Ｄ）</t>
    <phoneticPr fontId="1"/>
  </si>
  <si>
    <t>（Ｅ）＝
（Ａ）×（Ｂ）×（Ｃ）×（Ｄ）</t>
    <phoneticPr fontId="9"/>
  </si>
  <si>
    <t>各月電気料金
（円）
※各月毎に１円未満は切り捨てる</t>
    <rPh sb="0" eb="1">
      <t>カク</t>
    </rPh>
    <rPh sb="1" eb="2">
      <t>ツキ</t>
    </rPh>
    <rPh sb="2" eb="4">
      <t>デンキ</t>
    </rPh>
    <rPh sb="4" eb="6">
      <t>リョウキン</t>
    </rPh>
    <rPh sb="8" eb="9">
      <t>エン</t>
    </rPh>
    <phoneticPr fontId="9"/>
  </si>
  <si>
    <t>入札内訳書（４病院合計）</t>
    <rPh sb="0" eb="2">
      <t>ニュウサツ</t>
    </rPh>
    <rPh sb="2" eb="5">
      <t>ウチワケショ</t>
    </rPh>
    <rPh sb="7" eb="9">
      <t>ビョウイン</t>
    </rPh>
    <rPh sb="9" eb="11">
      <t>ゴウケイ</t>
    </rPh>
    <phoneticPr fontId="1"/>
  </si>
  <si>
    <t>（様式第６号－１）</t>
    <rPh sb="1" eb="3">
      <t>ヨウシキ</t>
    </rPh>
    <rPh sb="3" eb="4">
      <t>ダイ</t>
    </rPh>
    <rPh sb="5" eb="6">
      <t>ゴウ</t>
    </rPh>
    <phoneticPr fontId="1"/>
  </si>
  <si>
    <t>（様式第６号－２）</t>
    <rPh sb="1" eb="3">
      <t>ヨウシキ</t>
    </rPh>
    <rPh sb="3" eb="4">
      <t>ダイ</t>
    </rPh>
    <rPh sb="5" eb="6">
      <t>ゴウ</t>
    </rPh>
    <phoneticPr fontId="1"/>
  </si>
  <si>
    <t>（様式第６号－３）</t>
    <rPh sb="1" eb="3">
      <t>ヨウシキ</t>
    </rPh>
    <rPh sb="3" eb="4">
      <t>ダイ</t>
    </rPh>
    <rPh sb="5" eb="6">
      <t>ゴウ</t>
    </rPh>
    <phoneticPr fontId="1"/>
  </si>
  <si>
    <t>（様式第６号－４）</t>
    <rPh sb="1" eb="3">
      <t>ヨウシキ</t>
    </rPh>
    <rPh sb="3" eb="4">
      <t>ダイ</t>
    </rPh>
    <rPh sb="5" eb="6">
      <t>ゴウ</t>
    </rPh>
    <phoneticPr fontId="1"/>
  </si>
  <si>
    <t>（様式第６号－５）</t>
    <rPh sb="1" eb="3">
      <t>ヨウシキ</t>
    </rPh>
    <rPh sb="3" eb="4">
      <t>ダイ</t>
    </rPh>
    <rPh sb="5" eb="6">
      <t>ゴウ</t>
    </rPh>
    <phoneticPr fontId="1"/>
  </si>
  <si>
    <t>入札内訳書　</t>
    <rPh sb="0" eb="2">
      <t>ニュウサツ</t>
    </rPh>
    <rPh sb="2" eb="5">
      <t>ウチワケショ</t>
    </rPh>
    <phoneticPr fontId="1"/>
  </si>
  <si>
    <t>電気量料金単価
〔円／ｋWｈ〕</t>
    <rPh sb="0" eb="2">
      <t>デンキ</t>
    </rPh>
    <rPh sb="2" eb="3">
      <t>リョウ</t>
    </rPh>
    <rPh sb="3" eb="5">
      <t>リョウキン</t>
    </rPh>
    <rPh sb="5" eb="7">
      <t>タンカ</t>
    </rPh>
    <rPh sb="9" eb="10">
      <t>エン</t>
    </rPh>
    <phoneticPr fontId="1"/>
  </si>
  <si>
    <t>その他季昼間時間</t>
    <rPh sb="2" eb="3">
      <t>タ</t>
    </rPh>
    <rPh sb="3" eb="4">
      <t>キ</t>
    </rPh>
    <rPh sb="4" eb="6">
      <t>ヒルマ</t>
    </rPh>
    <rPh sb="6" eb="8">
      <t>ジカン</t>
    </rPh>
    <phoneticPr fontId="1"/>
  </si>
  <si>
    <t>夏季昼間時間</t>
    <rPh sb="0" eb="2">
      <t>カキ</t>
    </rPh>
    <rPh sb="2" eb="4">
      <t>ヒルマ</t>
    </rPh>
    <rPh sb="4" eb="6">
      <t>ジカン</t>
    </rPh>
    <phoneticPr fontId="1"/>
  </si>
  <si>
    <t>夜間時間</t>
    <rPh sb="0" eb="2">
      <t>ヤカン</t>
    </rPh>
    <rPh sb="2" eb="4">
      <t>ジカン</t>
    </rPh>
    <phoneticPr fontId="1"/>
  </si>
  <si>
    <t>予備電源基本料金単価
〔円／KW・月〕</t>
    <rPh sb="0" eb="2">
      <t>ヨビ</t>
    </rPh>
    <rPh sb="2" eb="4">
      <t>デンゲン</t>
    </rPh>
    <rPh sb="4" eb="6">
      <t>キホン</t>
    </rPh>
    <rPh sb="6" eb="8">
      <t>リョウキン</t>
    </rPh>
    <rPh sb="8" eb="10">
      <t>タンカ</t>
    </rPh>
    <rPh sb="12" eb="13">
      <t>エン</t>
    </rPh>
    <rPh sb="17" eb="18">
      <t>ツキ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</si>
  <si>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常用電力基本料金単価</t>
    </r>
    <r>
      <rPr>
        <sz val="12"/>
        <color theme="1"/>
        <rFont val="ＭＳ Ｐゴシック"/>
        <family val="2"/>
        <charset val="128"/>
        <scheme val="minor"/>
      </rPr>
      <t xml:space="preserve">
〔円／KW・月〕</t>
    </r>
    <rPh sb="0" eb="2">
      <t>ジョウヨウ</t>
    </rPh>
    <rPh sb="2" eb="4">
      <t>デンリョク</t>
    </rPh>
    <rPh sb="4" eb="6">
      <t>キホン</t>
    </rPh>
    <rPh sb="6" eb="8">
      <t>リョウキン</t>
    </rPh>
    <rPh sb="8" eb="10">
      <t>タンカ</t>
    </rPh>
    <rPh sb="12" eb="13">
      <t>エン</t>
    </rPh>
    <rPh sb="17" eb="18">
      <t>ツキ</t>
    </rPh>
    <phoneticPr fontId="1"/>
  </si>
  <si>
    <t>【県立がんセンター】</t>
    <phoneticPr fontId="1"/>
  </si>
  <si>
    <r>
      <rPr>
        <b/>
        <sz val="16"/>
        <color theme="1"/>
        <rFont val="ＭＳ Ｐゴシック"/>
        <family val="3"/>
        <charset val="128"/>
        <scheme val="minor"/>
      </rPr>
      <t>　【県立精神医療センター</t>
    </r>
    <r>
      <rPr>
        <b/>
        <u/>
        <sz val="16"/>
        <color theme="1"/>
        <rFont val="ＭＳ Ｐゴシック"/>
        <family val="3"/>
        <charset val="128"/>
        <scheme val="minor"/>
      </rPr>
      <t>】</t>
    </r>
    <phoneticPr fontId="1"/>
  </si>
  <si>
    <r>
      <t>　　　　【</t>
    </r>
    <r>
      <rPr>
        <b/>
        <sz val="16"/>
        <color theme="1"/>
        <rFont val="ＭＳ Ｐゴシック"/>
        <family val="3"/>
        <charset val="128"/>
        <scheme val="minor"/>
      </rPr>
      <t>県立小児医療センター】</t>
    </r>
    <phoneticPr fontId="1"/>
  </si>
  <si>
    <t>ピーク時間</t>
    <rPh sb="3" eb="5">
      <t>ジカン</t>
    </rPh>
    <phoneticPr fontId="1"/>
  </si>
  <si>
    <t>ピーク時間</t>
    <rPh sb="3" eb="5">
      <t>ジカン</t>
    </rPh>
    <phoneticPr fontId="9"/>
  </si>
  <si>
    <t>合計金額(円)</t>
    <rPh sb="0" eb="2">
      <t>ゴウケイ</t>
    </rPh>
    <rPh sb="2" eb="4">
      <t>キンガク</t>
    </rPh>
    <rPh sb="5" eb="6">
      <t>エン</t>
    </rPh>
    <phoneticPr fontId="1"/>
  </si>
  <si>
    <t>総額（税込み）①</t>
    <rPh sb="0" eb="2">
      <t>ソウガク</t>
    </rPh>
    <rPh sb="3" eb="5">
      <t>ゼイコ</t>
    </rPh>
    <phoneticPr fontId="1"/>
  </si>
  <si>
    <r>
      <t>１．基本料金</t>
    </r>
    <r>
      <rPr>
        <b/>
        <sz val="16"/>
        <rFont val="ＭＳ Ｐゴシック"/>
        <family val="3"/>
        <charset val="128"/>
        <scheme val="minor"/>
      </rPr>
      <t>（税込み金額で記入）</t>
    </r>
    <rPh sb="2" eb="4">
      <t>キホン</t>
    </rPh>
    <rPh sb="4" eb="6">
      <t>リョウキン</t>
    </rPh>
    <rPh sb="7" eb="9">
      <t>ゼイコ</t>
    </rPh>
    <rPh sb="10" eb="12">
      <t>キンガク</t>
    </rPh>
    <rPh sb="13" eb="15">
      <t>キニュウ</t>
    </rPh>
    <phoneticPr fontId="1"/>
  </si>
  <si>
    <r>
      <t>２．電気量料金</t>
    </r>
    <r>
      <rPr>
        <b/>
        <sz val="16"/>
        <rFont val="ＭＳ Ｐゴシック"/>
        <family val="3"/>
        <charset val="128"/>
        <scheme val="minor"/>
      </rPr>
      <t>（税込み金額で記入）</t>
    </r>
    <rPh sb="2" eb="4">
      <t>デンキ</t>
    </rPh>
    <rPh sb="4" eb="5">
      <t>リョウ</t>
    </rPh>
    <rPh sb="5" eb="7">
      <t>リョウキン</t>
    </rPh>
    <rPh sb="8" eb="10">
      <t>ゼイコ</t>
    </rPh>
    <rPh sb="11" eb="13">
      <t>キンガク</t>
    </rPh>
    <rPh sb="14" eb="16">
      <t>キニュウ</t>
    </rPh>
    <phoneticPr fontId="1"/>
  </si>
  <si>
    <t>その他季
昼間時間
税込単価
（円/KWH）</t>
    <rPh sb="2" eb="3">
      <t>タ</t>
    </rPh>
    <rPh sb="3" eb="4">
      <t>キ</t>
    </rPh>
    <rPh sb="5" eb="7">
      <t>ヒルマ</t>
    </rPh>
    <rPh sb="7" eb="9">
      <t>ジカン</t>
    </rPh>
    <rPh sb="10" eb="12">
      <t>ゼイコミ</t>
    </rPh>
    <rPh sb="12" eb="14">
      <t>タンカ</t>
    </rPh>
    <rPh sb="16" eb="17">
      <t>エン</t>
    </rPh>
    <phoneticPr fontId="9"/>
  </si>
  <si>
    <t xml:space="preserve">使用予定
電力量
（ｋWh）
</t>
    <rPh sb="0" eb="2">
      <t>シヨウ</t>
    </rPh>
    <rPh sb="2" eb="4">
      <t>ヨテイ</t>
    </rPh>
    <rPh sb="5" eb="7">
      <t>デンリョク</t>
    </rPh>
    <rPh sb="7" eb="8">
      <t>リョウ</t>
    </rPh>
    <phoneticPr fontId="9"/>
  </si>
  <si>
    <t>その他季
昼間時間
税込単価
（円/ｋWh）</t>
    <rPh sb="2" eb="3">
      <t>タ</t>
    </rPh>
    <rPh sb="3" eb="4">
      <t>キ</t>
    </rPh>
    <rPh sb="5" eb="7">
      <t>ヒルマ</t>
    </rPh>
    <rPh sb="7" eb="9">
      <t>ジカン</t>
    </rPh>
    <rPh sb="10" eb="12">
      <t>ゼイコミ</t>
    </rPh>
    <rPh sb="12" eb="14">
      <t>タンカ</t>
    </rPh>
    <rPh sb="16" eb="17">
      <t>エン</t>
    </rPh>
    <phoneticPr fontId="9"/>
  </si>
  <si>
    <t>夏季
昼間時間
税込単価
（円/ｋWh）</t>
    <rPh sb="0" eb="2">
      <t>カキ</t>
    </rPh>
    <rPh sb="3" eb="5">
      <t>ヒルマ</t>
    </rPh>
    <rPh sb="5" eb="7">
      <t>ジカン</t>
    </rPh>
    <rPh sb="8" eb="10">
      <t>ゼイコミ</t>
    </rPh>
    <rPh sb="10" eb="12">
      <t>タンカ</t>
    </rPh>
    <rPh sb="14" eb="15">
      <t>エン</t>
    </rPh>
    <phoneticPr fontId="9"/>
  </si>
  <si>
    <t>ピーク時間
税込単価
（円/ｋWh）</t>
    <rPh sb="3" eb="5">
      <t>ジカン</t>
    </rPh>
    <rPh sb="6" eb="8">
      <t>ゼイコミ</t>
    </rPh>
    <rPh sb="8" eb="10">
      <t>タンカ</t>
    </rPh>
    <rPh sb="12" eb="13">
      <t>エン</t>
    </rPh>
    <phoneticPr fontId="9"/>
  </si>
  <si>
    <t>夜間時間
税込単価
（円/ｋWh）</t>
    <rPh sb="0" eb="2">
      <t>ヤカン</t>
    </rPh>
    <rPh sb="2" eb="4">
      <t>ジカン</t>
    </rPh>
    <rPh sb="5" eb="7">
      <t>ゼイコミ</t>
    </rPh>
    <rPh sb="7" eb="9">
      <t>タンカ</t>
    </rPh>
    <rPh sb="11" eb="12">
      <t>エン</t>
    </rPh>
    <phoneticPr fontId="9"/>
  </si>
  <si>
    <t>税込単価
（円/ｋW）</t>
    <rPh sb="0" eb="2">
      <t>ゼイコミ</t>
    </rPh>
    <rPh sb="2" eb="4">
      <t>タンカ</t>
    </rPh>
    <rPh sb="6" eb="7">
      <t>エン</t>
    </rPh>
    <phoneticPr fontId="9"/>
  </si>
  <si>
    <t>予定
契約電力
（ｋW）</t>
    <rPh sb="0" eb="2">
      <t>ヨテイ</t>
    </rPh>
    <rPh sb="3" eb="5">
      <t>ケイヤク</t>
    </rPh>
    <rPh sb="5" eb="7">
      <t>デンリョク</t>
    </rPh>
    <phoneticPr fontId="9"/>
  </si>
  <si>
    <t>↑
入札内訳書
（4病院合計）へ記載</t>
    <rPh sb="2" eb="4">
      <t>ニュウサツ</t>
    </rPh>
    <rPh sb="4" eb="7">
      <t>ウチワケショ</t>
    </rPh>
    <rPh sb="10" eb="12">
      <t>ビョウイン</t>
    </rPh>
    <rPh sb="12" eb="14">
      <t>ゴウケイ</t>
    </rPh>
    <rPh sb="16" eb="18">
      <t>キサイ</t>
    </rPh>
    <phoneticPr fontId="1"/>
  </si>
  <si>
    <t>消費税相当額③　（①－②）</t>
    <phoneticPr fontId="1"/>
  </si>
  <si>
    <r>
      <t>=</t>
    </r>
    <r>
      <rPr>
        <b/>
        <u/>
        <sz val="16"/>
        <color theme="1"/>
        <rFont val="ＭＳ Ｐゴシック"/>
        <family val="3"/>
        <charset val="128"/>
        <scheme val="minor"/>
      </rPr>
      <t>入札書記載金額</t>
    </r>
    <phoneticPr fontId="1"/>
  </si>
  <si>
    <t>入札内訳書　【県立心臓血管センター】</t>
    <rPh sb="0" eb="2">
      <t>ニュウサツ</t>
    </rPh>
    <rPh sb="2" eb="5">
      <t>ウチワケショ</t>
    </rPh>
    <phoneticPr fontId="1"/>
  </si>
  <si>
    <t>割引等月額
（円）</t>
    <rPh sb="0" eb="2">
      <t>ワリビキ</t>
    </rPh>
    <rPh sb="2" eb="3">
      <t>トウ</t>
    </rPh>
    <rPh sb="3" eb="5">
      <t>ゲツガク</t>
    </rPh>
    <phoneticPr fontId="1"/>
  </si>
  <si>
    <t>（I）</t>
  </si>
  <si>
    <t>（Ｊ）＝
（E）＋（H）－（Ｉ）</t>
    <phoneticPr fontId="9"/>
  </si>
  <si>
    <t>（Ｒ）</t>
    <phoneticPr fontId="9"/>
  </si>
  <si>
    <t>（Ｓ）＝（Ｋ）×（Ｌ）＋（Ｍ）×（Ｎ）＋（Ｏ）×（Ｐ）＋（Ｑ）×（Ｒ）</t>
    <phoneticPr fontId="9"/>
  </si>
  <si>
    <t>（Ｔ）＝
（Ｊ）＋（Ｓ）</t>
    <phoneticPr fontId="9"/>
  </si>
  <si>
    <t>（Ｆ）</t>
    <phoneticPr fontId="9"/>
  </si>
  <si>
    <t>金額
（円）</t>
    <rPh sb="0" eb="2">
      <t>キンガク</t>
    </rPh>
    <rPh sb="4" eb="5">
      <t>エン</t>
    </rPh>
    <phoneticPr fontId="1"/>
  </si>
  <si>
    <t>（Ｇ）＝（Ｅ）－（Ｆ）</t>
    <phoneticPr fontId="1"/>
  </si>
  <si>
    <t>（Ｎ）</t>
    <phoneticPr fontId="9"/>
  </si>
  <si>
    <t>（Ｏ）</t>
    <phoneticPr fontId="9"/>
  </si>
  <si>
    <t>（Ｐ）＝（Ｈ）×（Ｉ）＋（Ｊ）×（Ｋ）＋（Ｌ）×（Ｍ）＋（Ｎ）×（Ｏ）</t>
    <phoneticPr fontId="9"/>
  </si>
  <si>
    <t>（Ｑ）＝
（Ｇ）＋（Ｐ）</t>
    <phoneticPr fontId="9"/>
  </si>
  <si>
    <t>履行期間
（年）</t>
    <rPh sb="0" eb="2">
      <t>リコウ</t>
    </rPh>
    <rPh sb="2" eb="4">
      <t>キカン</t>
    </rPh>
    <rPh sb="6" eb="7">
      <t>ネン</t>
    </rPh>
    <phoneticPr fontId="1"/>
  </si>
  <si>
    <t>履行期間
（年）</t>
    <rPh sb="6" eb="7">
      <t>ネン</t>
    </rPh>
    <phoneticPr fontId="1"/>
  </si>
  <si>
    <t>総額（税抜き）②
（①×（100÷110））</t>
    <rPh sb="0" eb="2">
      <t>ソウガク</t>
    </rPh>
    <rPh sb="3" eb="4">
      <t>ゼイ</t>
    </rPh>
    <rPh sb="4" eb="5">
      <t>ヌ</t>
    </rPh>
    <phoneticPr fontId="1"/>
  </si>
  <si>
    <t>使用予定電力量
（ｋWh）
１箇年</t>
    <rPh sb="0" eb="2">
      <t>シヨウ</t>
    </rPh>
    <rPh sb="2" eb="4">
      <t>ヨテイ</t>
    </rPh>
    <rPh sb="4" eb="6">
      <t>デンリョク</t>
    </rPh>
    <rPh sb="6" eb="7">
      <t>リョウ</t>
    </rPh>
    <rPh sb="15" eb="17">
      <t>カネン</t>
    </rPh>
    <phoneticPr fontId="9"/>
  </si>
  <si>
    <t>使用予定
電力量
（ｋWh）
１箇年</t>
    <rPh sb="0" eb="2">
      <t>シヨウ</t>
    </rPh>
    <rPh sb="2" eb="4">
      <t>ヨテイ</t>
    </rPh>
    <rPh sb="5" eb="7">
      <t>デンリョク</t>
    </rPh>
    <rPh sb="7" eb="8">
      <t>リョウ</t>
    </rPh>
    <phoneticPr fontId="9"/>
  </si>
  <si>
    <t>３．１箇年電気料金の計算書</t>
    <rPh sb="3" eb="5">
      <t>カネン</t>
    </rPh>
    <rPh sb="5" eb="7">
      <t>デンキ</t>
    </rPh>
    <rPh sb="7" eb="9">
      <t>リョウキン</t>
    </rPh>
    <rPh sb="10" eb="13">
      <t>ケイサンショ</t>
    </rPh>
    <phoneticPr fontId="9"/>
  </si>
  <si>
    <t>使用予定
電力量（ｋWh）
１箇年</t>
    <rPh sb="0" eb="2">
      <t>シヨウ</t>
    </rPh>
    <rPh sb="2" eb="4">
      <t>ヨテイ</t>
    </rPh>
    <rPh sb="5" eb="7">
      <t>デンリョク</t>
    </rPh>
    <rPh sb="7" eb="8">
      <t>リョウ</t>
    </rPh>
    <rPh sb="15" eb="17">
      <t>カネン</t>
    </rPh>
    <phoneticPr fontId="9"/>
  </si>
  <si>
    <t>使用予定
電力量
（ｋWh）
１箇年</t>
    <rPh sb="0" eb="2">
      <t>シヨウ</t>
    </rPh>
    <rPh sb="2" eb="4">
      <t>ヨテイ</t>
    </rPh>
    <rPh sb="5" eb="7">
      <t>デンリョク</t>
    </rPh>
    <rPh sb="7" eb="8">
      <t>リョウ</t>
    </rPh>
    <rPh sb="16" eb="18">
      <t>カネン</t>
    </rPh>
    <phoneticPr fontId="9"/>
  </si>
  <si>
    <t>１箇年電気料金
（Ｕ)＝
各月電気料金合計</t>
    <rPh sb="1" eb="3">
      <t>カネン</t>
    </rPh>
    <rPh sb="3" eb="5">
      <t>デンキ</t>
    </rPh>
    <rPh sb="5" eb="7">
      <t>リョウキン</t>
    </rPh>
    <rPh sb="13" eb="15">
      <t>カクツキ</t>
    </rPh>
    <rPh sb="15" eb="17">
      <t>デンキ</t>
    </rPh>
    <rPh sb="17" eb="19">
      <t>リョウキン</t>
    </rPh>
    <rPh sb="19" eb="21">
      <t>ゴウケイ</t>
    </rPh>
    <phoneticPr fontId="9"/>
  </si>
  <si>
    <t>１箇年電気料金
（Ｒ)＝
各月電気料金合計</t>
    <rPh sb="1" eb="3">
      <t>カネン</t>
    </rPh>
    <rPh sb="3" eb="5">
      <t>デンキ</t>
    </rPh>
    <rPh sb="5" eb="7">
      <t>リョウキン</t>
    </rPh>
    <rPh sb="13" eb="15">
      <t>カクツキ</t>
    </rPh>
    <rPh sb="15" eb="17">
      <t>デンキ</t>
    </rPh>
    <rPh sb="17" eb="19">
      <t>リョウキン</t>
    </rPh>
    <rPh sb="19" eb="21">
      <t>ゴウケイ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</si>
</sst>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0_ "/>
    <numFmt numFmtId="178" formatCode="&quot;¥&quot;#,##0_);[Red]\(&quot;¥&quot;#,##0\)"/>
    <numFmt numFmtId="179" formatCode="#,##0.0000_ "/>
    <numFmt numFmtId="180" formatCode="#,##0_);[Red]\(#,##0\)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b/>
      <sz val="28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u/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b/>
      <u/>
      <sz val="16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4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10" fillId="0" borderId="0" xfId="0" applyFont="1" applyBorder="1" applyAlignment="1">
      <alignment vertical="center" wrapText="1"/>
    </xf>
    <xf numFmtId="0" fontId="0" fillId="0" borderId="0" xfId="0" quotePrefix="1">
      <alignment vertical="center"/>
    </xf>
    <xf numFmtId="176" fontId="0" fillId="0" borderId="1" xfId="0" applyNumberFormat="1" applyBorder="1" applyAlignment="1" applyProtection="1">
      <alignment horizontal="right" vertical="center"/>
    </xf>
    <xf numFmtId="180" fontId="0" fillId="0" borderId="0" xfId="0" applyNumberFormat="1">
      <alignment vertical="center"/>
    </xf>
    <xf numFmtId="180" fontId="8" fillId="0" borderId="0" xfId="0" applyNumberFormat="1" applyFont="1" applyBorder="1" applyAlignment="1">
      <alignment vertical="center"/>
    </xf>
    <xf numFmtId="180" fontId="0" fillId="0" borderId="0" xfId="0" applyNumberFormat="1" applyBorder="1">
      <alignment vertical="center"/>
    </xf>
    <xf numFmtId="180" fontId="14" fillId="0" borderId="1" xfId="0" applyNumberFormat="1" applyFont="1" applyBorder="1" applyAlignment="1">
      <alignment horizontal="center" vertical="center" wrapText="1"/>
    </xf>
    <xf numFmtId="180" fontId="11" fillId="0" borderId="0" xfId="0" applyNumberFormat="1" applyFont="1" applyBorder="1" applyAlignment="1">
      <alignment vertical="center" wrapText="1"/>
    </xf>
    <xf numFmtId="180" fontId="10" fillId="0" borderId="0" xfId="0" applyNumberFormat="1" applyFont="1" applyBorder="1" applyAlignment="1">
      <alignment vertical="center"/>
    </xf>
    <xf numFmtId="180" fontId="11" fillId="0" borderId="0" xfId="0" applyNumberFormat="1" applyFont="1" applyBorder="1" applyAlignment="1">
      <alignment vertical="center"/>
    </xf>
    <xf numFmtId="180" fontId="0" fillId="0" borderId="0" xfId="0" applyNumberFormat="1" applyFont="1">
      <alignment vertical="center"/>
    </xf>
    <xf numFmtId="180" fontId="10" fillId="0" borderId="1" xfId="0" applyNumberFormat="1" applyFont="1" applyBorder="1">
      <alignment vertical="center"/>
    </xf>
    <xf numFmtId="180" fontId="11" fillId="0" borderId="1" xfId="0" applyNumberFormat="1" applyFont="1" applyBorder="1" applyAlignment="1">
      <alignment vertical="center"/>
    </xf>
    <xf numFmtId="180" fontId="0" fillId="0" borderId="0" xfId="0" applyNumberFormat="1" applyBorder="1" applyAlignment="1">
      <alignment vertical="center"/>
    </xf>
    <xf numFmtId="180" fontId="11" fillId="0" borderId="1" xfId="0" applyNumberFormat="1" applyFont="1" applyBorder="1">
      <alignment vertical="center"/>
    </xf>
    <xf numFmtId="180" fontId="5" fillId="0" borderId="0" xfId="0" applyNumberFormat="1" applyFont="1" applyBorder="1" applyAlignment="1">
      <alignment vertical="center"/>
    </xf>
    <xf numFmtId="180" fontId="4" fillId="0" borderId="0" xfId="0" applyNumberFormat="1" applyFont="1" applyBorder="1" applyAlignment="1">
      <alignment horizontal="center" vertical="center"/>
    </xf>
    <xf numFmtId="180" fontId="4" fillId="0" borderId="0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horizontal="center" vertical="center"/>
    </xf>
    <xf numFmtId="180" fontId="14" fillId="0" borderId="0" xfId="0" quotePrefix="1" applyNumberFormat="1" applyFont="1" applyBorder="1">
      <alignment vertical="center"/>
    </xf>
    <xf numFmtId="180" fontId="0" fillId="0" borderId="0" xfId="0" quotePrefix="1" applyNumberFormat="1" applyBorder="1">
      <alignment vertical="center"/>
    </xf>
    <xf numFmtId="0" fontId="0" fillId="0" borderId="1" xfId="0" applyBorder="1" applyAlignment="1" applyProtection="1">
      <alignment horizontal="right" vertical="center"/>
    </xf>
    <xf numFmtId="176" fontId="12" fillId="0" borderId="1" xfId="0" applyNumberFormat="1" applyFont="1" applyFill="1" applyBorder="1" applyAlignment="1" applyProtection="1">
      <alignment horizontal="right" vertical="center"/>
    </xf>
    <xf numFmtId="176" fontId="12" fillId="0" borderId="14" xfId="0" applyNumberFormat="1" applyFont="1" applyFill="1" applyBorder="1" applyAlignment="1" applyProtection="1">
      <alignment horizontal="right" vertical="center"/>
    </xf>
    <xf numFmtId="176" fontId="12" fillId="0" borderId="5" xfId="0" applyNumberFormat="1" applyFont="1" applyFill="1" applyBorder="1" applyAlignment="1" applyProtection="1">
      <alignment horizontal="right" vertical="center"/>
    </xf>
    <xf numFmtId="176" fontId="12" fillId="0" borderId="1" xfId="0" applyNumberFormat="1" applyFont="1" applyBorder="1" applyAlignment="1" applyProtection="1">
      <alignment horizontal="right" vertical="center"/>
    </xf>
    <xf numFmtId="180" fontId="10" fillId="0" borderId="1" xfId="0" applyNumberFormat="1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/>
    </xf>
    <xf numFmtId="180" fontId="13" fillId="0" borderId="1" xfId="0" applyNumberFormat="1" applyFont="1" applyBorder="1" applyAlignment="1">
      <alignment horizontal="center" vertical="center"/>
    </xf>
    <xf numFmtId="180" fontId="0" fillId="0" borderId="0" xfId="0" applyNumberFormat="1" applyBorder="1" applyAlignment="1">
      <alignment horizontal="right" vertical="center"/>
    </xf>
    <xf numFmtId="180" fontId="12" fillId="0" borderId="1" xfId="0" applyNumberFormat="1" applyFon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23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left" vertical="center"/>
    </xf>
    <xf numFmtId="0" fontId="0" fillId="0" borderId="0" xfId="0" applyFont="1" applyProtection="1">
      <alignment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77" fontId="0" fillId="6" borderId="1" xfId="0" applyNumberFormat="1" applyFill="1" applyBorder="1" applyAlignment="1" applyProtection="1">
      <alignment horizontal="right" vertical="center"/>
    </xf>
    <xf numFmtId="177" fontId="0" fillId="0" borderId="1" xfId="0" applyNumberFormat="1" applyBorder="1" applyAlignment="1" applyProtection="1">
      <alignment horizontal="right" vertical="center"/>
    </xf>
    <xf numFmtId="177" fontId="0" fillId="7" borderId="1" xfId="0" applyNumberFormat="1" applyFill="1" applyBorder="1" applyAlignment="1" applyProtection="1">
      <alignment horizontal="right" vertical="center"/>
    </xf>
    <xf numFmtId="177" fontId="0" fillId="0" borderId="1" xfId="0" applyNumberFormat="1" applyBorder="1" applyAlignment="1" applyProtection="1">
      <alignment horizontal="right" vertical="center" shrinkToFit="1"/>
    </xf>
    <xf numFmtId="177" fontId="0" fillId="5" borderId="1" xfId="0" applyNumberFormat="1" applyFill="1" applyBorder="1" applyAlignment="1" applyProtection="1">
      <alignment horizontal="right" vertical="center"/>
    </xf>
    <xf numFmtId="176" fontId="0" fillId="0" borderId="14" xfId="0" applyNumberFormat="1" applyFill="1" applyBorder="1" applyAlignment="1" applyProtection="1">
      <alignment horizontal="right" vertical="center"/>
    </xf>
    <xf numFmtId="177" fontId="0" fillId="0" borderId="14" xfId="0" applyNumberFormat="1" applyFill="1" applyBorder="1" applyAlignment="1" applyProtection="1">
      <alignment horizontal="right" vertical="center"/>
    </xf>
    <xf numFmtId="177" fontId="0" fillId="2" borderId="1" xfId="0" applyNumberFormat="1" applyFill="1" applyBorder="1" applyAlignment="1" applyProtection="1">
      <alignment horizontal="right" vertical="center"/>
    </xf>
    <xf numFmtId="176" fontId="0" fillId="0" borderId="15" xfId="0" applyNumberFormat="1" applyFill="1" applyBorder="1" applyAlignment="1" applyProtection="1">
      <alignment horizontal="right" vertical="center"/>
    </xf>
    <xf numFmtId="177" fontId="0" fillId="0" borderId="18" xfId="0" applyNumberFormat="1" applyFill="1" applyBorder="1" applyAlignment="1" applyProtection="1">
      <alignment horizontal="right" vertical="center"/>
    </xf>
    <xf numFmtId="177" fontId="0" fillId="0" borderId="17" xfId="0" applyNumberFormat="1" applyFill="1" applyBorder="1" applyAlignment="1" applyProtection="1">
      <alignment horizontal="right" vertical="center"/>
    </xf>
    <xf numFmtId="177" fontId="0" fillId="3" borderId="1" xfId="0" applyNumberFormat="1" applyFill="1" applyBorder="1" applyAlignment="1" applyProtection="1">
      <alignment horizontal="right" vertical="center"/>
    </xf>
    <xf numFmtId="177" fontId="0" fillId="4" borderId="1" xfId="0" applyNumberFormat="1" applyFill="1" applyBorder="1" applyAlignment="1" applyProtection="1">
      <alignment horizontal="right" vertical="center"/>
    </xf>
    <xf numFmtId="0" fontId="0" fillId="0" borderId="4" xfId="0" applyBorder="1" applyAlignment="1" applyProtection="1">
      <alignment horizontal="center" vertical="center" wrapText="1"/>
    </xf>
    <xf numFmtId="176" fontId="0" fillId="0" borderId="1" xfId="0" applyNumberFormat="1" applyBorder="1" applyProtection="1">
      <alignment vertical="center"/>
    </xf>
    <xf numFmtId="0" fontId="7" fillId="0" borderId="0" xfId="0" applyFont="1" applyAlignment="1" applyProtection="1">
      <alignment horizontal="center" vertical="top" wrapText="1"/>
    </xf>
    <xf numFmtId="179" fontId="0" fillId="0" borderId="0" xfId="0" applyNumberFormat="1" applyBorder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2" fontId="0" fillId="0" borderId="1" xfId="0" applyNumberFormat="1" applyFont="1" applyBorder="1" applyAlignment="1" applyProtection="1">
      <alignment vertical="center" shrinkToFit="1"/>
    </xf>
    <xf numFmtId="177" fontId="0" fillId="0" borderId="1" xfId="0" applyNumberFormat="1" applyFont="1" applyBorder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right" vertical="center"/>
    </xf>
    <xf numFmtId="177" fontId="0" fillId="5" borderId="1" xfId="0" applyNumberFormat="1" applyFont="1" applyFill="1" applyBorder="1" applyAlignment="1" applyProtection="1">
      <alignment horizontal="right" vertical="center"/>
    </xf>
    <xf numFmtId="176" fontId="0" fillId="0" borderId="14" xfId="0" applyNumberFormat="1" applyFont="1" applyFill="1" applyBorder="1" applyAlignment="1" applyProtection="1">
      <alignment horizontal="right" vertical="center"/>
    </xf>
    <xf numFmtId="177" fontId="0" fillId="0" borderId="14" xfId="0" applyNumberFormat="1" applyFont="1" applyFill="1" applyBorder="1" applyAlignment="1" applyProtection="1">
      <alignment horizontal="right" vertical="center"/>
    </xf>
    <xf numFmtId="176" fontId="0" fillId="0" borderId="15" xfId="0" applyNumberFormat="1" applyFont="1" applyFill="1" applyBorder="1" applyAlignment="1" applyProtection="1">
      <alignment horizontal="right" vertical="center"/>
    </xf>
    <xf numFmtId="177" fontId="0" fillId="0" borderId="18" xfId="0" applyNumberFormat="1" applyFont="1" applyFill="1" applyBorder="1" applyAlignment="1" applyProtection="1">
      <alignment horizontal="right" vertical="center"/>
    </xf>
    <xf numFmtId="177" fontId="0" fillId="0" borderId="17" xfId="0" applyNumberFormat="1" applyFont="1" applyFill="1" applyBorder="1" applyAlignment="1" applyProtection="1">
      <alignment horizontal="right" vertical="center"/>
    </xf>
    <xf numFmtId="176" fontId="0" fillId="0" borderId="5" xfId="0" applyNumberFormat="1" applyFont="1" applyFill="1" applyBorder="1" applyAlignment="1" applyProtection="1">
      <alignment horizontal="right" vertical="center"/>
    </xf>
    <xf numFmtId="177" fontId="0" fillId="3" borderId="1" xfId="0" applyNumberFormat="1" applyFont="1" applyFill="1" applyBorder="1" applyAlignment="1" applyProtection="1">
      <alignment horizontal="right" vertical="center"/>
    </xf>
    <xf numFmtId="177" fontId="0" fillId="4" borderId="1" xfId="0" applyNumberFormat="1" applyFont="1" applyFill="1" applyBorder="1" applyAlignment="1" applyProtection="1">
      <alignment horizontal="right" vertical="center"/>
    </xf>
    <xf numFmtId="176" fontId="0" fillId="0" borderId="1" xfId="0" applyNumberFormat="1" applyFont="1" applyBorder="1" applyAlignment="1" applyProtection="1">
      <alignment horizontal="right" vertical="center"/>
    </xf>
    <xf numFmtId="177" fontId="0" fillId="2" borderId="1" xfId="0" applyNumberFormat="1" applyFont="1" applyFill="1" applyBorder="1" applyAlignment="1" applyProtection="1">
      <alignment horizontal="right" vertical="center"/>
    </xf>
    <xf numFmtId="180" fontId="15" fillId="0" borderId="11" xfId="0" applyNumberFormat="1" applyFont="1" applyBorder="1" applyAlignment="1">
      <alignment horizontal="center" vertical="center"/>
    </xf>
    <xf numFmtId="180" fontId="17" fillId="0" borderId="2" xfId="0" applyNumberFormat="1" applyFont="1" applyBorder="1" applyAlignment="1">
      <alignment horizontal="center" vertical="center"/>
    </xf>
    <xf numFmtId="180" fontId="17" fillId="0" borderId="3" xfId="0" applyNumberFormat="1" applyFont="1" applyBorder="1" applyAlignment="1">
      <alignment horizontal="center" vertical="center"/>
    </xf>
    <xf numFmtId="180" fontId="17" fillId="0" borderId="2" xfId="0" applyNumberFormat="1" applyFont="1" applyBorder="1" applyAlignment="1">
      <alignment horizontal="center" vertical="center" wrapText="1"/>
    </xf>
    <xf numFmtId="178" fontId="4" fillId="0" borderId="9" xfId="0" applyNumberFormat="1" applyFont="1" applyBorder="1" applyAlignment="1">
      <alignment horizontal="left" vertical="center"/>
    </xf>
    <xf numFmtId="178" fontId="5" fillId="0" borderId="8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4" xfId="0" applyNumberFormat="1" applyBorder="1" applyAlignment="1" applyProtection="1">
      <alignment horizontal="right" vertical="center" shrinkToFit="1"/>
    </xf>
    <xf numFmtId="176" fontId="0" fillId="0" borderId="5" xfId="0" applyNumberFormat="1" applyBorder="1" applyAlignment="1" applyProtection="1">
      <alignment horizontal="right" vertical="center" shrinkToFit="1"/>
    </xf>
    <xf numFmtId="177" fontId="0" fillId="0" borderId="14" xfId="0" applyNumberFormat="1" applyBorder="1" applyAlignment="1" applyProtection="1">
      <alignment horizontal="right" vertical="center" shrinkToFit="1"/>
    </xf>
    <xf numFmtId="177" fontId="0" fillId="0" borderId="15" xfId="0" applyNumberFormat="1" applyBorder="1" applyAlignment="1" applyProtection="1">
      <alignment horizontal="center" vertical="center" shrinkToFit="1"/>
    </xf>
    <xf numFmtId="177" fontId="0" fillId="0" borderId="16" xfId="0" applyNumberFormat="1" applyBorder="1" applyAlignment="1" applyProtection="1">
      <alignment horizontal="center" vertical="center" shrinkToFit="1"/>
    </xf>
    <xf numFmtId="177" fontId="0" fillId="0" borderId="15" xfId="0" applyNumberFormat="1" applyBorder="1" applyAlignment="1" applyProtection="1">
      <alignment horizontal="right" vertical="center" shrinkToFit="1"/>
    </xf>
    <xf numFmtId="177" fontId="0" fillId="0" borderId="16" xfId="0" applyNumberFormat="1" applyBorder="1" applyAlignment="1" applyProtection="1">
      <alignment horizontal="right" vertical="center" shrinkToFit="1"/>
    </xf>
    <xf numFmtId="176" fontId="0" fillId="0" borderId="1" xfId="0" applyNumberFormat="1" applyBorder="1" applyAlignment="1" applyProtection="1">
      <alignment horizontal="right" vertical="center" shrinkToFit="1"/>
    </xf>
    <xf numFmtId="177" fontId="0" fillId="0" borderId="1" xfId="0" applyNumberFormat="1" applyBorder="1" applyAlignment="1" applyProtection="1">
      <alignment horizontal="right" vertical="center" shrinkToFit="1"/>
    </xf>
    <xf numFmtId="177" fontId="0" fillId="0" borderId="4" xfId="0" applyNumberFormat="1" applyBorder="1" applyAlignment="1" applyProtection="1">
      <alignment horizontal="center" vertical="center" shrinkToFit="1"/>
    </xf>
    <xf numFmtId="177" fontId="0" fillId="0" borderId="5" xfId="0" applyNumberFormat="1" applyBorder="1" applyAlignment="1" applyProtection="1">
      <alignment horizontal="center" vertical="center" shrinkToFit="1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176" fontId="0" fillId="0" borderId="14" xfId="0" applyNumberFormat="1" applyBorder="1" applyAlignment="1" applyProtection="1">
      <alignment horizontal="right" vertical="center" shrinkToFit="1"/>
    </xf>
    <xf numFmtId="0" fontId="0" fillId="0" borderId="4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21" fillId="0" borderId="19" xfId="0" applyFont="1" applyBorder="1" applyAlignment="1" applyProtection="1">
      <alignment horizontal="center" vertical="center" wrapText="1"/>
    </xf>
    <xf numFmtId="0" fontId="21" fillId="0" borderId="29" xfId="0" applyFont="1" applyBorder="1" applyAlignment="1" applyProtection="1">
      <alignment horizontal="center" vertical="center"/>
    </xf>
    <xf numFmtId="2" fontId="19" fillId="6" borderId="19" xfId="0" applyNumberFormat="1" applyFont="1" applyFill="1" applyBorder="1" applyAlignment="1" applyProtection="1">
      <alignment horizontal="center" vertical="center"/>
    </xf>
    <xf numFmtId="2" fontId="19" fillId="6" borderId="20" xfId="0" applyNumberFormat="1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</xf>
    <xf numFmtId="2" fontId="19" fillId="7" borderId="19" xfId="0" applyNumberFormat="1" applyFont="1" applyFill="1" applyBorder="1" applyAlignment="1" applyProtection="1">
      <alignment horizontal="center" vertical="center"/>
    </xf>
    <xf numFmtId="2" fontId="19" fillId="7" borderId="20" xfId="0" applyNumberFormat="1" applyFont="1" applyFill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24" fillId="5" borderId="21" xfId="0" applyFont="1" applyFill="1" applyBorder="1" applyAlignment="1" applyProtection="1">
      <alignment horizontal="center" vertical="center"/>
    </xf>
    <xf numFmtId="0" fontId="25" fillId="5" borderId="22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/>
    </xf>
    <xf numFmtId="0" fontId="11" fillId="3" borderId="27" xfId="0" applyFont="1" applyFill="1" applyBorder="1" applyAlignment="1" applyProtection="1">
      <alignment horizontal="center" vertical="center"/>
    </xf>
    <xf numFmtId="0" fontId="10" fillId="4" borderId="22" xfId="0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vertical="center"/>
    </xf>
    <xf numFmtId="0" fontId="11" fillId="2" borderId="22" xfId="0" applyFont="1" applyFill="1" applyBorder="1" applyAlignment="1" applyProtection="1">
      <alignment horizontal="center" vertical="center"/>
    </xf>
    <xf numFmtId="0" fontId="11" fillId="2" borderId="23" xfId="0" applyFont="1" applyFill="1" applyBorder="1" applyAlignment="1" applyProtection="1">
      <alignment horizontal="center" vertical="center"/>
    </xf>
    <xf numFmtId="2" fontId="19" fillId="5" borderId="33" xfId="0" applyNumberFormat="1" applyFont="1" applyFill="1" applyBorder="1" applyAlignment="1" applyProtection="1">
      <alignment horizontal="center" vertical="center"/>
    </xf>
    <xf numFmtId="2" fontId="19" fillId="5" borderId="32" xfId="0" applyNumberFormat="1" applyFont="1" applyFill="1" applyBorder="1" applyAlignment="1" applyProtection="1">
      <alignment horizontal="center" vertical="center"/>
    </xf>
    <xf numFmtId="2" fontId="19" fillId="3" borderId="28" xfId="0" applyNumberFormat="1" applyFont="1" applyFill="1" applyBorder="1" applyAlignment="1" applyProtection="1">
      <alignment horizontal="center" vertical="center"/>
    </xf>
    <xf numFmtId="2" fontId="19" fillId="3" borderId="32" xfId="0" applyNumberFormat="1" applyFont="1" applyFill="1" applyBorder="1" applyAlignment="1" applyProtection="1">
      <alignment horizontal="center" vertical="center"/>
    </xf>
    <xf numFmtId="2" fontId="19" fillId="4" borderId="28" xfId="0" applyNumberFormat="1" applyFont="1" applyFill="1" applyBorder="1" applyAlignment="1" applyProtection="1">
      <alignment horizontal="center" vertical="center"/>
    </xf>
    <xf numFmtId="2" fontId="19" fillId="4" borderId="32" xfId="0" applyNumberFormat="1" applyFont="1" applyFill="1" applyBorder="1" applyAlignment="1" applyProtection="1">
      <alignment horizontal="center" vertical="center"/>
    </xf>
    <xf numFmtId="2" fontId="19" fillId="2" borderId="28" xfId="0" applyNumberFormat="1" applyFont="1" applyFill="1" applyBorder="1" applyAlignment="1" applyProtection="1">
      <alignment horizontal="center" vertical="center"/>
    </xf>
    <xf numFmtId="2" fontId="19" fillId="2" borderId="30" xfId="0" applyNumberFormat="1" applyFont="1" applyFill="1" applyBorder="1" applyAlignment="1" applyProtection="1">
      <alignment horizontal="center" vertical="center"/>
    </xf>
    <xf numFmtId="2" fontId="19" fillId="4" borderId="25" xfId="0" applyNumberFormat="1" applyFont="1" applyFill="1" applyBorder="1" applyAlignment="1" applyProtection="1">
      <alignment horizontal="center" vertical="center"/>
    </xf>
    <xf numFmtId="2" fontId="19" fillId="2" borderId="25" xfId="0" applyNumberFormat="1" applyFont="1" applyFill="1" applyBorder="1" applyAlignment="1" applyProtection="1">
      <alignment horizontal="center" vertical="center"/>
    </xf>
    <xf numFmtId="2" fontId="19" fillId="2" borderId="26" xfId="0" applyNumberFormat="1" applyFont="1" applyFill="1" applyBorder="1" applyAlignment="1" applyProtection="1">
      <alignment horizontal="center" vertical="center"/>
    </xf>
    <xf numFmtId="2" fontId="19" fillId="5" borderId="24" xfId="0" applyNumberFormat="1" applyFont="1" applyFill="1" applyBorder="1" applyAlignment="1" applyProtection="1">
      <alignment horizontal="center" vertical="center"/>
    </xf>
    <xf numFmtId="2" fontId="19" fillId="5" borderId="25" xfId="0" applyNumberFormat="1" applyFont="1" applyFill="1" applyBorder="1" applyAlignment="1" applyProtection="1">
      <alignment horizontal="center" vertical="center"/>
    </xf>
    <xf numFmtId="2" fontId="19" fillId="3" borderId="25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76" fontId="12" fillId="0" borderId="4" xfId="0" applyNumberFormat="1" applyFont="1" applyBorder="1" applyAlignment="1" applyProtection="1">
      <alignment horizontal="right" vertical="center" shrinkToFit="1"/>
    </xf>
    <xf numFmtId="176" fontId="12" fillId="0" borderId="5" xfId="0" applyNumberFormat="1" applyFont="1" applyBorder="1" applyAlignment="1" applyProtection="1">
      <alignment horizontal="right" vertical="center" shrinkToFit="1"/>
    </xf>
    <xf numFmtId="0" fontId="2" fillId="0" borderId="0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2" fillId="5" borderId="21" xfId="0" applyFont="1" applyFill="1" applyBorder="1" applyAlignment="1" applyProtection="1">
      <alignment horizontal="center" vertical="center"/>
    </xf>
    <xf numFmtId="0" fontId="21" fillId="5" borderId="22" xfId="0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177" fontId="12" fillId="0" borderId="15" xfId="0" applyNumberFormat="1" applyFont="1" applyBorder="1" applyAlignment="1" applyProtection="1">
      <alignment horizontal="right" vertical="center" shrinkToFit="1"/>
    </xf>
    <xf numFmtId="177" fontId="12" fillId="0" borderId="16" xfId="0" applyNumberFormat="1" applyFont="1" applyBorder="1" applyAlignment="1" applyProtection="1">
      <alignment horizontal="right" vertical="center" shrinkToFit="1"/>
    </xf>
    <xf numFmtId="0" fontId="0" fillId="0" borderId="1" xfId="0" applyBorder="1" applyAlignment="1" applyProtection="1">
      <alignment horizontal="center" vertical="center" wrapText="1"/>
    </xf>
    <xf numFmtId="176" fontId="12" fillId="0" borderId="1" xfId="0" applyNumberFormat="1" applyFont="1" applyBorder="1" applyAlignment="1" applyProtection="1">
      <alignment horizontal="right" vertical="center" shrinkToFit="1"/>
    </xf>
    <xf numFmtId="0" fontId="0" fillId="0" borderId="0" xfId="0" applyFont="1" applyBorder="1" applyAlignment="1" applyProtection="1">
      <alignment horizontal="center" vertical="center"/>
    </xf>
    <xf numFmtId="176" fontId="0" fillId="0" borderId="15" xfId="0" applyNumberFormat="1" applyBorder="1" applyAlignment="1" applyProtection="1">
      <alignment horizontal="center" vertical="center" shrinkToFit="1"/>
    </xf>
    <xf numFmtId="176" fontId="0" fillId="0" borderId="16" xfId="0" applyNumberFormat="1" applyBorder="1" applyAlignment="1" applyProtection="1">
      <alignment horizontal="center" vertical="center" shrinkToFit="1"/>
    </xf>
    <xf numFmtId="177" fontId="0" fillId="0" borderId="4" xfId="0" applyNumberFormat="1" applyFont="1" applyBorder="1" applyAlignment="1" applyProtection="1">
      <alignment horizontal="center" vertical="center" shrinkToFit="1"/>
    </xf>
    <xf numFmtId="177" fontId="0" fillId="0" borderId="5" xfId="0" applyNumberFormat="1" applyFont="1" applyBorder="1" applyAlignment="1" applyProtection="1">
      <alignment horizontal="center" vertical="center" shrinkToFit="1"/>
    </xf>
    <xf numFmtId="0" fontId="21" fillId="3" borderId="22" xfId="0" applyFont="1" applyFill="1" applyBorder="1" applyAlignment="1" applyProtection="1">
      <alignment horizontal="center" vertical="center"/>
    </xf>
    <xf numFmtId="0" fontId="21" fillId="3" borderId="27" xfId="0" applyFont="1" applyFill="1" applyBorder="1" applyAlignment="1" applyProtection="1">
      <alignment horizontal="center" vertical="center"/>
    </xf>
    <xf numFmtId="0" fontId="21" fillId="4" borderId="22" xfId="0" applyFont="1" applyFill="1" applyBorder="1" applyAlignment="1" applyProtection="1">
      <alignment horizontal="center" vertical="center"/>
    </xf>
    <xf numFmtId="0" fontId="21" fillId="2" borderId="27" xfId="0" applyFont="1" applyFill="1" applyBorder="1" applyAlignment="1" applyProtection="1">
      <alignment horizontal="center" vertical="center"/>
    </xf>
    <xf numFmtId="0" fontId="21" fillId="2" borderId="31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35719</xdr:colOff>
      <xdr:row>29</xdr:row>
      <xdr:rowOff>238125</xdr:rowOff>
    </xdr:from>
    <xdr:to>
      <xdr:col>20</xdr:col>
      <xdr:colOff>119063</xdr:colOff>
      <xdr:row>31</xdr:row>
      <xdr:rowOff>83343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73844" y="11370469"/>
          <a:ext cx="16549688" cy="94059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（注１）　電力量料金単価には燃料費調整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制度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及び電気事業者による再生エネルギー電気の調達に関する特別措置法に基づく賦課金は含めない。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（注２）　各単価は消費税相当額を含んだ額とする。</a:t>
          </a:r>
          <a:endParaRPr lang="ja-JP" altLang="ja-JP">
            <a:effectLst/>
          </a:endParaRPr>
        </a:p>
        <a:p>
          <a:pPr rtl="0" eaLnBrk="1" fontAlgn="auto" latinLnBrk="0" hangingPunct="1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（注３）　契約期間における予定平均力率は１００％とする。</a:t>
          </a:r>
          <a:endParaRPr lang="ja-JP" altLang="ja-JP">
            <a:effectLst/>
          </a:endParaRPr>
        </a:p>
        <a:p>
          <a:pPr rtl="0" eaLnBrk="1" fontAlgn="auto" latinLnBrk="0" hangingPunct="1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（注４）　基本料金及び電力量料金は、計算後、掛け放しとし、　各月電気料金（Ｔ）は、計算した額を１円未満切り捨てとする。 </a:t>
          </a:r>
          <a:endParaRPr lang="ja-JP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35719</xdr:colOff>
      <xdr:row>29</xdr:row>
      <xdr:rowOff>238125</xdr:rowOff>
    </xdr:from>
    <xdr:to>
      <xdr:col>20</xdr:col>
      <xdr:colOff>119063</xdr:colOff>
      <xdr:row>31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273844" y="11370469"/>
          <a:ext cx="16764000" cy="857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（注１）　電力量料金単価には燃料費調整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制度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及び電気事業者による再生エネルギー電気の調達に関する特別措置法に基づく賦課金は含めない。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（注２）　各単価は消費税相当額を含んだ額とする。</a:t>
          </a:r>
          <a:endParaRPr lang="ja-JP" altLang="ja-JP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（注３）　契約期間における予定平均力率は１００％とする。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 eaLnBrk="1" fontAlgn="auto" latinLnBrk="0" hangingPunct="1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（注４）</a:t>
          </a:r>
          <a:r>
            <a:rPr lang="ja-JP" altLang="ja-JP" sz="1100" b="0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基本料金及び電力量料金は、計算後、掛け放しとし、　各月電気料金（Ｔ）は、計算した額を１円未満切り捨てとする。 </a:t>
          </a:r>
          <a:endParaRPr lang="ja-JP" altLang="ja-JP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353785</xdr:colOff>
      <xdr:row>28</xdr:row>
      <xdr:rowOff>231322</xdr:rowOff>
    </xdr:from>
    <xdr:to>
      <xdr:col>13</xdr:col>
      <xdr:colOff>273843</xdr:colOff>
      <xdr:row>31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353785" y="11256510"/>
          <a:ext cx="11469121" cy="10307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（注１）　電力量料金単価には燃料費調整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制度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及び電気事業者による再生エネルギー電気の調達に関する特別措置法に基づく賦課金は含めない。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（注２）　各単価は消費税相当額を含んだ額とする。</a:t>
          </a:r>
          <a:endParaRPr lang="ja-JP" altLang="ja-JP">
            <a:effectLst/>
          </a:endParaRPr>
        </a:p>
        <a:p>
          <a:pPr rtl="0" eaLnBrk="1" fontAlgn="auto" latinLnBrk="0" hangingPunct="1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（注３）　契約期間における予定平均力率は１００％とする。</a:t>
          </a:r>
          <a:endParaRPr lang="ja-JP" altLang="ja-JP">
            <a:effectLst/>
          </a:endParaRPr>
        </a:p>
        <a:p>
          <a:pPr rtl="0" eaLnBrk="1" fontAlgn="auto" latinLnBrk="0" hangingPunct="1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（注４）　基本料金及び電力量料金は、計算後、掛け放しとし、　各月電気料金（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Ｑ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は、計算した額を１円未満切り捨てとする。 </a:t>
          </a:r>
          <a:endParaRPr lang="ja-JP" altLang="ja-JP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299359</xdr:colOff>
      <xdr:row>28</xdr:row>
      <xdr:rowOff>244928</xdr:rowOff>
    </xdr:from>
    <xdr:to>
      <xdr:col>19</xdr:col>
      <xdr:colOff>557895</xdr:colOff>
      <xdr:row>30</xdr:row>
      <xdr:rowOff>68035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598716" y="11307535"/>
          <a:ext cx="15389679" cy="9252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（注１）　電力量料金単価には燃料費調整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制度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及び電気事業者による再生エネルギー電気の調達に関する特別措置法に基づく賦課金は含めない。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（注２）　各単価は消費税相当額を含んだ額とする。</a:t>
          </a:r>
          <a:endParaRPr lang="ja-JP" altLang="ja-JP">
            <a:effectLst/>
          </a:endParaRPr>
        </a:p>
        <a:p>
          <a:pPr rtl="0" eaLnBrk="1" fontAlgn="auto" latinLnBrk="0" hangingPunct="1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（注３）　契約期間における予定平均力率は１００％とする。</a:t>
          </a:r>
          <a:endParaRPr lang="ja-JP" altLang="ja-JP">
            <a:effectLst/>
          </a:endParaRPr>
        </a:p>
        <a:p>
          <a:pPr rtl="0" eaLnBrk="1" fontAlgn="auto" latinLnBrk="0" hangingPunct="1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（注４）　基本料金及び電力量料金は、計算後、掛け放しとし、　各月電気料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Ｔ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は、計算した額を１円未満切り捨てとする。  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showGridLines="0" tabSelected="1" zoomScale="120" zoomScaleNormal="120" zoomScaleSheetLayoutView="100" workbookViewId="0"/>
  </sheetViews>
  <sheetFormatPr defaultColWidth="9" defaultRowHeight="13.5" x14ac:dyDescent="0.15"/>
  <cols>
    <col min="1" max="1" width="7.75" style="8" customWidth="1"/>
    <col min="2" max="2" width="25.25" style="8" customWidth="1"/>
    <col min="3" max="3" width="23.875" style="8" customWidth="1"/>
    <col min="4" max="5" width="23.375" style="8" customWidth="1"/>
    <col min="6" max="16384" width="9" style="8"/>
  </cols>
  <sheetData>
    <row r="1" spans="1:9" x14ac:dyDescent="0.15">
      <c r="A1" s="8" t="s">
        <v>67</v>
      </c>
    </row>
    <row r="2" spans="1:9" ht="34.5" customHeight="1" x14ac:dyDescent="0.15">
      <c r="A2" s="90" t="s">
        <v>66</v>
      </c>
      <c r="B2" s="90"/>
      <c r="C2" s="90"/>
      <c r="D2" s="9"/>
      <c r="E2" s="9"/>
      <c r="F2" s="10"/>
      <c r="G2" s="10"/>
      <c r="H2" s="10"/>
      <c r="I2" s="10"/>
    </row>
    <row r="3" spans="1:9" s="15" customFormat="1" ht="29.25" customHeight="1" x14ac:dyDescent="0.15">
      <c r="A3" s="11"/>
      <c r="B3" s="11" t="s">
        <v>43</v>
      </c>
      <c r="C3" s="11" t="s">
        <v>84</v>
      </c>
      <c r="D3" s="12"/>
      <c r="E3" s="12"/>
      <c r="F3" s="13"/>
      <c r="G3" s="14"/>
      <c r="H3" s="14"/>
      <c r="I3" s="14"/>
    </row>
    <row r="4" spans="1:9" ht="43.5" customHeight="1" x14ac:dyDescent="0.15">
      <c r="A4" s="16">
        <v>1</v>
      </c>
      <c r="B4" s="31" t="s">
        <v>44</v>
      </c>
      <c r="C4" s="35">
        <f>'様式第６号－2（心臓血管センター）'!W29</f>
        <v>0</v>
      </c>
      <c r="D4" s="34"/>
      <c r="E4" s="10"/>
      <c r="F4" s="10"/>
      <c r="G4" s="10"/>
      <c r="H4" s="10"/>
      <c r="I4" s="10"/>
    </row>
    <row r="5" spans="1:9" ht="43.5" customHeight="1" x14ac:dyDescent="0.15">
      <c r="A5" s="17">
        <v>2</v>
      </c>
      <c r="B5" s="32" t="s">
        <v>45</v>
      </c>
      <c r="C5" s="36">
        <f>'様式第６号－３（がんセンター）'!W29</f>
        <v>0</v>
      </c>
      <c r="D5" s="34"/>
      <c r="E5" s="18"/>
      <c r="F5" s="10"/>
      <c r="G5" s="10"/>
      <c r="H5" s="10"/>
      <c r="I5" s="10"/>
    </row>
    <row r="6" spans="1:9" ht="43.5" customHeight="1" x14ac:dyDescent="0.15">
      <c r="A6" s="19">
        <v>3</v>
      </c>
      <c r="B6" s="33" t="s">
        <v>46</v>
      </c>
      <c r="C6" s="35">
        <f>'様式第６号－４（精神医療センター)'!T28</f>
        <v>0</v>
      </c>
      <c r="D6" s="34"/>
      <c r="E6" s="21"/>
      <c r="F6" s="10"/>
      <c r="G6" s="10"/>
      <c r="H6" s="10"/>
      <c r="I6" s="10"/>
    </row>
    <row r="7" spans="1:9" ht="43.5" customHeight="1" x14ac:dyDescent="0.15">
      <c r="A7" s="19">
        <v>4</v>
      </c>
      <c r="B7" s="33" t="s">
        <v>47</v>
      </c>
      <c r="C7" s="35">
        <f>'様式第６号－５（小児医療センター）'!W28</f>
        <v>0</v>
      </c>
      <c r="D7" s="34"/>
      <c r="E7" s="23"/>
      <c r="F7" s="10"/>
      <c r="G7" s="10"/>
      <c r="H7" s="10"/>
      <c r="I7" s="10"/>
    </row>
    <row r="8" spans="1:9" ht="43.5" customHeight="1" x14ac:dyDescent="0.15">
      <c r="A8" s="91" t="s">
        <v>85</v>
      </c>
      <c r="B8" s="92"/>
      <c r="C8" s="36">
        <f>SUM(C4:C7)</f>
        <v>0</v>
      </c>
      <c r="D8" s="10"/>
      <c r="E8" s="10"/>
      <c r="F8" s="10"/>
      <c r="G8" s="10"/>
      <c r="H8" s="10"/>
      <c r="I8" s="10"/>
    </row>
    <row r="9" spans="1:9" ht="37.5" customHeight="1" x14ac:dyDescent="0.15">
      <c r="A9" s="93" t="s">
        <v>115</v>
      </c>
      <c r="B9" s="92"/>
      <c r="C9" s="36">
        <f>ROUNDUP(C8*100/110,0)</f>
        <v>0</v>
      </c>
      <c r="D9" s="24" t="s">
        <v>98</v>
      </c>
      <c r="E9" s="10"/>
      <c r="F9" s="10"/>
      <c r="G9" s="10"/>
      <c r="H9" s="10"/>
      <c r="I9" s="10"/>
    </row>
    <row r="10" spans="1:9" ht="43.5" customHeight="1" x14ac:dyDescent="0.15">
      <c r="A10" s="91" t="s">
        <v>97</v>
      </c>
      <c r="B10" s="92"/>
      <c r="C10" s="36">
        <f>C8-C9</f>
        <v>0</v>
      </c>
      <c r="D10" s="10"/>
      <c r="E10" s="10"/>
      <c r="F10" s="10"/>
      <c r="G10" s="10"/>
      <c r="H10" s="10"/>
      <c r="I10" s="10"/>
    </row>
    <row r="11" spans="1:9" x14ac:dyDescent="0.15">
      <c r="A11" s="10" t="s">
        <v>50</v>
      </c>
      <c r="B11" s="10"/>
      <c r="C11" s="10"/>
      <c r="D11" s="10"/>
      <c r="E11" s="10"/>
      <c r="F11" s="10"/>
      <c r="G11" s="10"/>
      <c r="H11" s="10"/>
      <c r="I11" s="10"/>
    </row>
    <row r="12" spans="1:9" x14ac:dyDescent="0.15">
      <c r="A12" s="18"/>
      <c r="B12" s="18"/>
      <c r="C12" s="18"/>
      <c r="D12" s="18"/>
      <c r="E12" s="18"/>
      <c r="F12" s="18"/>
      <c r="G12" s="10"/>
      <c r="H12" s="10"/>
      <c r="I12" s="10"/>
    </row>
    <row r="13" spans="1:9" ht="32.25" x14ac:dyDescent="0.15">
      <c r="A13" s="10"/>
      <c r="B13" s="20"/>
      <c r="C13" s="20"/>
      <c r="D13" s="20"/>
      <c r="E13" s="21"/>
      <c r="F13" s="10"/>
      <c r="G13" s="10"/>
      <c r="H13" s="10"/>
      <c r="I13" s="10"/>
    </row>
    <row r="14" spans="1:9" ht="30.75" customHeight="1" x14ac:dyDescent="0.15">
      <c r="A14" s="10"/>
      <c r="B14" s="22"/>
      <c r="C14" s="22"/>
      <c r="D14" s="22"/>
      <c r="E14" s="23"/>
      <c r="F14" s="10"/>
      <c r="G14" s="10"/>
      <c r="H14" s="10"/>
      <c r="I14" s="10"/>
    </row>
    <row r="15" spans="1:9" x14ac:dyDescent="0.15">
      <c r="A15" s="10"/>
      <c r="B15" s="10"/>
      <c r="C15" s="10"/>
      <c r="D15" s="10"/>
      <c r="E15" s="10"/>
      <c r="F15" s="10"/>
      <c r="G15" s="10"/>
      <c r="H15" s="10"/>
      <c r="I15" s="10"/>
    </row>
    <row r="16" spans="1:9" x14ac:dyDescent="0.15">
      <c r="A16" s="10"/>
      <c r="B16" s="10"/>
      <c r="C16" s="10"/>
      <c r="D16" s="10"/>
      <c r="E16" s="10"/>
      <c r="F16" s="10"/>
      <c r="G16" s="10"/>
      <c r="H16" s="10"/>
      <c r="I16" s="10"/>
    </row>
    <row r="17" spans="1:9" x14ac:dyDescent="0.15">
      <c r="A17" s="10"/>
      <c r="B17" s="10"/>
      <c r="C17" s="10"/>
      <c r="D17" s="10"/>
      <c r="E17" s="10"/>
      <c r="F17" s="10"/>
      <c r="G17" s="10"/>
      <c r="H17" s="10"/>
      <c r="I17" s="10"/>
    </row>
    <row r="18" spans="1:9" x14ac:dyDescent="0.15">
      <c r="A18" s="10"/>
      <c r="B18" s="10"/>
      <c r="C18" s="10"/>
      <c r="D18" s="10"/>
      <c r="E18" s="10"/>
      <c r="F18" s="10"/>
      <c r="G18" s="10"/>
      <c r="H18" s="10"/>
      <c r="I18" s="10"/>
    </row>
    <row r="19" spans="1:9" ht="25.5" customHeight="1" x14ac:dyDescent="0.15">
      <c r="A19" s="10"/>
      <c r="B19" s="20"/>
      <c r="C19" s="20"/>
      <c r="D19" s="20"/>
      <c r="E19" s="21"/>
      <c r="F19" s="10"/>
      <c r="G19" s="10"/>
      <c r="H19" s="10"/>
      <c r="I19" s="10"/>
    </row>
    <row r="20" spans="1:9" ht="39" customHeight="1" x14ac:dyDescent="0.15">
      <c r="A20" s="10"/>
      <c r="B20" s="22"/>
      <c r="C20" s="22"/>
      <c r="D20" s="22"/>
      <c r="E20" s="23"/>
      <c r="F20" s="25"/>
      <c r="G20" s="10"/>
      <c r="H20" s="10"/>
      <c r="I20" s="10"/>
    </row>
  </sheetData>
  <mergeCells count="4">
    <mergeCell ref="A2:C2"/>
    <mergeCell ref="A8:B8"/>
    <mergeCell ref="A9:B9"/>
    <mergeCell ref="A10:B10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workbookViewId="0">
      <selection activeCell="B19" sqref="B19"/>
    </sheetView>
  </sheetViews>
  <sheetFormatPr defaultRowHeight="13.5" x14ac:dyDescent="0.15"/>
  <cols>
    <col min="1" max="1" width="12.375" customWidth="1"/>
    <col min="5" max="5" width="20.625" customWidth="1"/>
  </cols>
  <sheetData>
    <row r="1" spans="1:9" ht="34.5" customHeight="1" x14ac:dyDescent="0.15">
      <c r="A1" s="3" t="s">
        <v>34</v>
      </c>
    </row>
    <row r="2" spans="1:9" s="4" customFormat="1" ht="57.75" hidden="1" customHeight="1" x14ac:dyDescent="0.15">
      <c r="A2" s="5"/>
      <c r="B2" s="96" t="s">
        <v>38</v>
      </c>
      <c r="C2" s="97"/>
      <c r="D2" s="97"/>
      <c r="E2" s="98"/>
      <c r="F2" s="99" t="s">
        <v>37</v>
      </c>
      <c r="G2" s="100"/>
      <c r="H2" s="100"/>
      <c r="I2" s="101"/>
    </row>
    <row r="4" spans="1:9" x14ac:dyDescent="0.15">
      <c r="A4" s="102" t="s">
        <v>39</v>
      </c>
      <c r="B4" s="102"/>
      <c r="C4" s="102"/>
      <c r="D4" s="102"/>
      <c r="E4" s="102"/>
    </row>
    <row r="5" spans="1:9" ht="33" thickBot="1" x14ac:dyDescent="0.2">
      <c r="B5" s="95" t="e">
        <f>#REF!</f>
        <v>#REF!</v>
      </c>
      <c r="C5" s="95"/>
      <c r="D5" s="95"/>
      <c r="E5" s="1" t="s">
        <v>42</v>
      </c>
    </row>
    <row r="6" spans="1:9" ht="31.5" customHeight="1" thickBot="1" x14ac:dyDescent="0.2">
      <c r="B6" s="94" t="e">
        <f>'様式第６号－３（がんセンター）'!#REF!</f>
        <v>#REF!</v>
      </c>
      <c r="C6" s="94"/>
      <c r="D6" s="94"/>
      <c r="E6" s="2" t="s">
        <v>0</v>
      </c>
    </row>
    <row r="10" spans="1:9" x14ac:dyDescent="0.15">
      <c r="A10" s="102" t="s">
        <v>40</v>
      </c>
      <c r="B10" s="102"/>
      <c r="C10" s="102"/>
      <c r="D10" s="102"/>
      <c r="E10" s="102"/>
      <c r="F10" s="102"/>
    </row>
    <row r="11" spans="1:9" ht="33" thickBot="1" x14ac:dyDescent="0.2">
      <c r="B11" s="95" t="e">
        <f>#REF!</f>
        <v>#REF!</v>
      </c>
      <c r="C11" s="95"/>
      <c r="D11" s="95"/>
      <c r="E11" s="1" t="s">
        <v>1</v>
      </c>
    </row>
    <row r="12" spans="1:9" ht="30.75" customHeight="1" thickBot="1" x14ac:dyDescent="0.2">
      <c r="B12" s="94" t="e">
        <f>#REF!</f>
        <v>#REF!</v>
      </c>
      <c r="C12" s="94"/>
      <c r="D12" s="94"/>
      <c r="E12" s="2" t="s">
        <v>0</v>
      </c>
    </row>
    <row r="16" spans="1:9" x14ac:dyDescent="0.15">
      <c r="A16" t="s">
        <v>32</v>
      </c>
      <c r="B16" t="s">
        <v>33</v>
      </c>
    </row>
    <row r="17" spans="2:6" ht="25.5" customHeight="1" thickBot="1" x14ac:dyDescent="0.2">
      <c r="B17" s="95" t="e">
        <f>B5+B11</f>
        <v>#REF!</v>
      </c>
      <c r="C17" s="95"/>
      <c r="D17" s="95"/>
      <c r="E17" s="1" t="s">
        <v>1</v>
      </c>
    </row>
    <row r="18" spans="2:6" ht="39" customHeight="1" thickBot="1" x14ac:dyDescent="0.2">
      <c r="B18" s="94" t="e">
        <f>B6+B12</f>
        <v>#REF!</v>
      </c>
      <c r="C18" s="94"/>
      <c r="D18" s="94"/>
      <c r="E18" s="2" t="s">
        <v>0</v>
      </c>
      <c r="F18" s="6" t="s">
        <v>41</v>
      </c>
    </row>
  </sheetData>
  <mergeCells count="10">
    <mergeCell ref="B12:D12"/>
    <mergeCell ref="B17:D17"/>
    <mergeCell ref="B18:D18"/>
    <mergeCell ref="B2:E2"/>
    <mergeCell ref="F2:I2"/>
    <mergeCell ref="A4:E4"/>
    <mergeCell ref="A10:F10"/>
    <mergeCell ref="B5:D5"/>
    <mergeCell ref="B6:D6"/>
    <mergeCell ref="B11:D11"/>
  </mergeCells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4"/>
  <sheetViews>
    <sheetView showGridLines="0" view="pageBreakPreview" zoomScale="70" zoomScaleNormal="80" zoomScaleSheetLayoutView="70" workbookViewId="0"/>
  </sheetViews>
  <sheetFormatPr defaultColWidth="9" defaultRowHeight="13.5" x14ac:dyDescent="0.15"/>
  <cols>
    <col min="1" max="1" width="3.125" style="37" customWidth="1"/>
    <col min="2" max="2" width="9" style="37"/>
    <col min="3" max="3" width="11.875" style="37" customWidth="1"/>
    <col min="4" max="4" width="11.5" style="37" customWidth="1"/>
    <col min="5" max="6" width="9" style="37"/>
    <col min="7" max="7" width="14" style="37" customWidth="1"/>
    <col min="8" max="8" width="12" style="37" customWidth="1"/>
    <col min="9" max="9" width="9" style="37"/>
    <col min="10" max="10" width="12.75" style="37" customWidth="1"/>
    <col min="11" max="11" width="14.5" style="37" customWidth="1"/>
    <col min="12" max="12" width="14.25" style="37" customWidth="1"/>
    <col min="13" max="13" width="12.75" style="37" customWidth="1"/>
    <col min="14" max="14" width="11" style="37" customWidth="1"/>
    <col min="15" max="15" width="10.625" style="37" customWidth="1"/>
    <col min="16" max="16" width="12" style="37" customWidth="1"/>
    <col min="17" max="18" width="10" style="37" customWidth="1"/>
    <col min="19" max="19" width="11.375" style="37" customWidth="1"/>
    <col min="20" max="20" width="11" style="37" customWidth="1"/>
    <col min="21" max="21" width="10.5" style="37" customWidth="1"/>
    <col min="22" max="22" width="17.375" style="37" customWidth="1"/>
    <col min="23" max="23" width="20.625" style="37" customWidth="1"/>
    <col min="24" max="16384" width="9" style="37"/>
  </cols>
  <sheetData>
    <row r="1" spans="1:23" ht="24.75" customHeight="1" x14ac:dyDescent="0.15">
      <c r="A1" s="37" t="s">
        <v>68</v>
      </c>
      <c r="B1" s="38"/>
      <c r="C1" s="38"/>
      <c r="D1" s="38"/>
      <c r="E1" s="38"/>
      <c r="F1" s="38"/>
      <c r="G1" s="38"/>
      <c r="H1" s="38"/>
      <c r="I1" s="38"/>
    </row>
    <row r="2" spans="1:23" s="43" customFormat="1" ht="34.5" customHeight="1" x14ac:dyDescent="0.15">
      <c r="A2" s="39" t="s">
        <v>99</v>
      </c>
      <c r="B2" s="40"/>
      <c r="C2" s="40"/>
      <c r="D2" s="41"/>
      <c r="E2" s="40"/>
      <c r="F2" s="42"/>
      <c r="G2" s="42"/>
    </row>
    <row r="3" spans="1:23" s="43" customFormat="1" ht="18" customHeight="1" x14ac:dyDescent="0.15">
      <c r="A3" s="39"/>
      <c r="B3" s="40"/>
      <c r="C3" s="40"/>
      <c r="D3" s="44"/>
      <c r="E3" s="40"/>
      <c r="F3" s="42"/>
      <c r="G3" s="42"/>
    </row>
    <row r="4" spans="1:23" ht="35.25" customHeight="1" thickBot="1" x14ac:dyDescent="0.2">
      <c r="A4" s="45" t="s">
        <v>86</v>
      </c>
      <c r="B4" s="46"/>
      <c r="C4" s="38"/>
      <c r="D4" s="47"/>
      <c r="E4" s="38"/>
      <c r="F4" s="38"/>
      <c r="G4" s="38"/>
      <c r="H4" s="38"/>
      <c r="I4" s="38"/>
    </row>
    <row r="5" spans="1:23" ht="45" customHeight="1" thickBot="1" x14ac:dyDescent="0.2">
      <c r="A5" s="45"/>
      <c r="B5" s="128" t="s">
        <v>78</v>
      </c>
      <c r="C5" s="129"/>
      <c r="D5" s="130"/>
      <c r="E5" s="131"/>
      <c r="F5" s="38"/>
      <c r="G5" s="132" t="s">
        <v>77</v>
      </c>
      <c r="H5" s="129"/>
      <c r="I5" s="133"/>
      <c r="J5" s="134"/>
    </row>
    <row r="6" spans="1:23" ht="18" customHeight="1" x14ac:dyDescent="0.15">
      <c r="A6" s="45"/>
      <c r="B6" s="46"/>
      <c r="C6" s="38"/>
      <c r="D6" s="47"/>
      <c r="E6" s="38"/>
      <c r="F6" s="38"/>
      <c r="G6" s="38"/>
      <c r="H6" s="38"/>
      <c r="I6" s="38"/>
    </row>
    <row r="7" spans="1:23" ht="41.25" customHeight="1" thickBot="1" x14ac:dyDescent="0.2">
      <c r="A7" s="45" t="s">
        <v>87</v>
      </c>
      <c r="B7" s="46"/>
      <c r="C7" s="38"/>
      <c r="D7" s="47"/>
      <c r="E7" s="38"/>
      <c r="F7" s="38"/>
      <c r="G7" s="38"/>
      <c r="H7" s="38"/>
      <c r="I7" s="38"/>
    </row>
    <row r="8" spans="1:23" ht="21.75" customHeight="1" x14ac:dyDescent="0.15">
      <c r="A8" s="45"/>
      <c r="B8" s="135" t="s">
        <v>73</v>
      </c>
      <c r="C8" s="136"/>
      <c r="D8" s="139" t="s">
        <v>74</v>
      </c>
      <c r="E8" s="140"/>
      <c r="F8" s="141" t="s">
        <v>75</v>
      </c>
      <c r="G8" s="142"/>
      <c r="H8" s="143" t="s">
        <v>82</v>
      </c>
      <c r="I8" s="144"/>
      <c r="J8" s="145" t="s">
        <v>76</v>
      </c>
      <c r="K8" s="146"/>
    </row>
    <row r="9" spans="1:23" ht="36.75" customHeight="1" thickBot="1" x14ac:dyDescent="0.2">
      <c r="A9" s="45"/>
      <c r="B9" s="137"/>
      <c r="C9" s="138"/>
      <c r="D9" s="147"/>
      <c r="E9" s="148"/>
      <c r="F9" s="149"/>
      <c r="G9" s="150"/>
      <c r="H9" s="151"/>
      <c r="I9" s="152"/>
      <c r="J9" s="153"/>
      <c r="K9" s="154"/>
    </row>
    <row r="10" spans="1:23" ht="16.5" customHeight="1" x14ac:dyDescent="0.15">
      <c r="A10" s="45"/>
      <c r="B10" s="46"/>
      <c r="C10" s="38"/>
      <c r="D10" s="48"/>
      <c r="E10" s="38"/>
      <c r="F10" s="38"/>
      <c r="G10" s="38"/>
      <c r="H10" s="38"/>
      <c r="I10" s="38"/>
    </row>
    <row r="11" spans="1:23" s="50" customFormat="1" ht="39.75" customHeight="1" x14ac:dyDescent="0.15">
      <c r="A11" s="49" t="s">
        <v>118</v>
      </c>
    </row>
    <row r="12" spans="1:23" s="50" customFormat="1" ht="24.95" customHeight="1" x14ac:dyDescent="0.15">
      <c r="A12" s="125"/>
      <c r="B12" s="126" t="s">
        <v>2</v>
      </c>
      <c r="C12" s="121" t="s">
        <v>3</v>
      </c>
      <c r="D12" s="123"/>
      <c r="E12" s="123"/>
      <c r="F12" s="123"/>
      <c r="G12" s="123"/>
      <c r="H12" s="123"/>
      <c r="I12" s="123"/>
      <c r="J12" s="123"/>
      <c r="K12" s="123"/>
      <c r="L12" s="122"/>
      <c r="M12" s="121" t="s">
        <v>4</v>
      </c>
      <c r="N12" s="123"/>
      <c r="O12" s="123"/>
      <c r="P12" s="123"/>
      <c r="Q12" s="123"/>
      <c r="R12" s="123"/>
      <c r="S12" s="123"/>
      <c r="T12" s="123"/>
      <c r="U12" s="123"/>
      <c r="V12" s="122"/>
      <c r="W12" s="118" t="s">
        <v>48</v>
      </c>
    </row>
    <row r="13" spans="1:23" s="50" customFormat="1" ht="24.95" customHeight="1" x14ac:dyDescent="0.15">
      <c r="A13" s="125"/>
      <c r="B13" s="127"/>
      <c r="C13" s="118" t="s">
        <v>95</v>
      </c>
      <c r="D13" s="121" t="s">
        <v>35</v>
      </c>
      <c r="E13" s="123"/>
      <c r="F13" s="123"/>
      <c r="G13" s="122"/>
      <c r="H13" s="121" t="s">
        <v>36</v>
      </c>
      <c r="I13" s="123"/>
      <c r="J13" s="122"/>
      <c r="K13" s="118" t="s">
        <v>100</v>
      </c>
      <c r="L13" s="118" t="s">
        <v>6</v>
      </c>
      <c r="M13" s="118" t="s">
        <v>116</v>
      </c>
      <c r="N13" s="121" t="s">
        <v>7</v>
      </c>
      <c r="O13" s="122"/>
      <c r="P13" s="121" t="s">
        <v>8</v>
      </c>
      <c r="Q13" s="122"/>
      <c r="R13" s="121" t="s">
        <v>83</v>
      </c>
      <c r="S13" s="122"/>
      <c r="T13" s="121" t="s">
        <v>9</v>
      </c>
      <c r="U13" s="122"/>
      <c r="V13" s="118" t="s">
        <v>6</v>
      </c>
      <c r="W13" s="119"/>
    </row>
    <row r="14" spans="1:23" s="52" customFormat="1" ht="63" customHeight="1" x14ac:dyDescent="0.15">
      <c r="A14" s="125"/>
      <c r="B14" s="127"/>
      <c r="C14" s="120"/>
      <c r="D14" s="51" t="s">
        <v>94</v>
      </c>
      <c r="E14" s="51" t="s">
        <v>5</v>
      </c>
      <c r="F14" s="51" t="s">
        <v>113</v>
      </c>
      <c r="G14" s="51" t="s">
        <v>6</v>
      </c>
      <c r="H14" s="51" t="s">
        <v>94</v>
      </c>
      <c r="I14" s="51" t="s">
        <v>114</v>
      </c>
      <c r="J14" s="51" t="s">
        <v>6</v>
      </c>
      <c r="K14" s="124"/>
      <c r="L14" s="120"/>
      <c r="M14" s="120"/>
      <c r="N14" s="51" t="s">
        <v>89</v>
      </c>
      <c r="O14" s="51" t="s">
        <v>90</v>
      </c>
      <c r="P14" s="51" t="s">
        <v>117</v>
      </c>
      <c r="Q14" s="51" t="s">
        <v>91</v>
      </c>
      <c r="R14" s="51" t="s">
        <v>117</v>
      </c>
      <c r="S14" s="51" t="s">
        <v>92</v>
      </c>
      <c r="T14" s="51" t="s">
        <v>117</v>
      </c>
      <c r="U14" s="51" t="s">
        <v>93</v>
      </c>
      <c r="V14" s="120"/>
      <c r="W14" s="120"/>
    </row>
    <row r="15" spans="1:23" s="52" customFormat="1" ht="52.5" customHeight="1" x14ac:dyDescent="0.15">
      <c r="A15" s="125"/>
      <c r="B15" s="124"/>
      <c r="C15" s="51" t="s">
        <v>11</v>
      </c>
      <c r="D15" s="51" t="s">
        <v>12</v>
      </c>
      <c r="E15" s="51" t="s">
        <v>13</v>
      </c>
      <c r="F15" s="51" t="s">
        <v>52</v>
      </c>
      <c r="G15" s="51" t="s">
        <v>53</v>
      </c>
      <c r="H15" s="51" t="s">
        <v>54</v>
      </c>
      <c r="I15" s="51" t="s">
        <v>51</v>
      </c>
      <c r="J15" s="51" t="s">
        <v>55</v>
      </c>
      <c r="K15" s="51" t="s">
        <v>101</v>
      </c>
      <c r="L15" s="51" t="s">
        <v>102</v>
      </c>
      <c r="M15" s="51" t="s">
        <v>14</v>
      </c>
      <c r="N15" s="51" t="s">
        <v>56</v>
      </c>
      <c r="O15" s="51" t="s">
        <v>57</v>
      </c>
      <c r="P15" s="51" t="s">
        <v>58</v>
      </c>
      <c r="Q15" s="51" t="s">
        <v>59</v>
      </c>
      <c r="R15" s="51" t="s">
        <v>60</v>
      </c>
      <c r="S15" s="51" t="s">
        <v>61</v>
      </c>
      <c r="T15" s="51" t="s">
        <v>62</v>
      </c>
      <c r="U15" s="51" t="s">
        <v>103</v>
      </c>
      <c r="V15" s="53" t="s">
        <v>104</v>
      </c>
      <c r="W15" s="51" t="s">
        <v>105</v>
      </c>
    </row>
    <row r="16" spans="1:23" s="50" customFormat="1" ht="24.95" customHeight="1" x14ac:dyDescent="0.15">
      <c r="A16" s="54"/>
      <c r="B16" s="55" t="s">
        <v>20</v>
      </c>
      <c r="C16" s="7">
        <v>1100</v>
      </c>
      <c r="D16" s="56">
        <f>$D$5</f>
        <v>0</v>
      </c>
      <c r="E16" s="26">
        <v>0.85</v>
      </c>
      <c r="F16" s="26">
        <v>1</v>
      </c>
      <c r="G16" s="57">
        <f>C16*D16*E16*F16</f>
        <v>0</v>
      </c>
      <c r="H16" s="58">
        <f>$I$5</f>
        <v>0</v>
      </c>
      <c r="I16" s="26">
        <v>1</v>
      </c>
      <c r="J16" s="57">
        <f>C16*H16*I16</f>
        <v>0</v>
      </c>
      <c r="K16" s="59"/>
      <c r="L16" s="57">
        <f>G16+J16-K16</f>
        <v>0</v>
      </c>
      <c r="M16" s="27">
        <f>N16+P16+R16+T16</f>
        <v>375000</v>
      </c>
      <c r="N16" s="27">
        <v>189000</v>
      </c>
      <c r="O16" s="60">
        <f>D9</f>
        <v>0</v>
      </c>
      <c r="P16" s="61"/>
      <c r="Q16" s="62"/>
      <c r="R16" s="61"/>
      <c r="S16" s="62"/>
      <c r="T16" s="27">
        <v>186000</v>
      </c>
      <c r="U16" s="63">
        <f>J9</f>
        <v>0</v>
      </c>
      <c r="V16" s="59">
        <f>(N16*O16)+(T16*U16)</f>
        <v>0</v>
      </c>
      <c r="W16" s="7">
        <f>INT(L16+V16)</f>
        <v>0</v>
      </c>
    </row>
    <row r="17" spans="1:23" s="50" customFormat="1" ht="24.95" customHeight="1" x14ac:dyDescent="0.15">
      <c r="A17" s="54"/>
      <c r="B17" s="55" t="s">
        <v>21</v>
      </c>
      <c r="C17" s="7">
        <v>1100</v>
      </c>
      <c r="D17" s="56">
        <f t="shared" ref="D17:D27" si="0">$D$5</f>
        <v>0</v>
      </c>
      <c r="E17" s="26">
        <v>0.85</v>
      </c>
      <c r="F17" s="26">
        <v>1</v>
      </c>
      <c r="G17" s="57">
        <f t="shared" ref="G17:G27" si="1">C17*D17*E17*F17</f>
        <v>0</v>
      </c>
      <c r="H17" s="58">
        <f t="shared" ref="H17:H27" si="2">$I$5</f>
        <v>0</v>
      </c>
      <c r="I17" s="26">
        <v>1</v>
      </c>
      <c r="J17" s="57">
        <f t="shared" ref="J17:J27" si="3">C17*H17*I17</f>
        <v>0</v>
      </c>
      <c r="K17" s="59"/>
      <c r="L17" s="57">
        <f t="shared" ref="L17:L27" si="4">G17+J17-K17</f>
        <v>0</v>
      </c>
      <c r="M17" s="27">
        <f t="shared" ref="M17:M27" si="5">N17+P17+R17+T17</f>
        <v>381000</v>
      </c>
      <c r="N17" s="27">
        <v>181000</v>
      </c>
      <c r="O17" s="60">
        <f>D9</f>
        <v>0</v>
      </c>
      <c r="P17" s="64"/>
      <c r="Q17" s="62"/>
      <c r="R17" s="64"/>
      <c r="S17" s="62"/>
      <c r="T17" s="27">
        <v>200000</v>
      </c>
      <c r="U17" s="63">
        <f>J9</f>
        <v>0</v>
      </c>
      <c r="V17" s="59">
        <f>(N17*O17)+(T17*U17)</f>
        <v>0</v>
      </c>
      <c r="W17" s="7">
        <f t="shared" ref="W17:W26" si="6">INT(L17+V17)</f>
        <v>0</v>
      </c>
    </row>
    <row r="18" spans="1:23" s="50" customFormat="1" ht="24.95" customHeight="1" x14ac:dyDescent="0.15">
      <c r="A18" s="54"/>
      <c r="B18" s="55" t="s">
        <v>22</v>
      </c>
      <c r="C18" s="7">
        <v>1100</v>
      </c>
      <c r="D18" s="56">
        <f t="shared" si="0"/>
        <v>0</v>
      </c>
      <c r="E18" s="26">
        <v>0.85</v>
      </c>
      <c r="F18" s="26">
        <v>1</v>
      </c>
      <c r="G18" s="57">
        <f t="shared" si="1"/>
        <v>0</v>
      </c>
      <c r="H18" s="58">
        <f t="shared" si="2"/>
        <v>0</v>
      </c>
      <c r="I18" s="26">
        <v>1</v>
      </c>
      <c r="J18" s="57">
        <f t="shared" si="3"/>
        <v>0</v>
      </c>
      <c r="K18" s="59"/>
      <c r="L18" s="57">
        <f t="shared" si="4"/>
        <v>0</v>
      </c>
      <c r="M18" s="27">
        <f t="shared" si="5"/>
        <v>446000</v>
      </c>
      <c r="N18" s="27">
        <v>230000</v>
      </c>
      <c r="O18" s="60">
        <f>D9</f>
        <v>0</v>
      </c>
      <c r="P18" s="61"/>
      <c r="Q18" s="65"/>
      <c r="R18" s="61"/>
      <c r="S18" s="66"/>
      <c r="T18" s="27">
        <v>216000</v>
      </c>
      <c r="U18" s="63">
        <f>J9</f>
        <v>0</v>
      </c>
      <c r="V18" s="59">
        <f>(N18*O18)+(T18*U18)</f>
        <v>0</v>
      </c>
      <c r="W18" s="7">
        <f t="shared" si="6"/>
        <v>0</v>
      </c>
    </row>
    <row r="19" spans="1:23" s="50" customFormat="1" ht="24.95" customHeight="1" x14ac:dyDescent="0.15">
      <c r="A19" s="54"/>
      <c r="B19" s="55" t="s">
        <v>23</v>
      </c>
      <c r="C19" s="7">
        <v>1100</v>
      </c>
      <c r="D19" s="56">
        <f t="shared" si="0"/>
        <v>0</v>
      </c>
      <c r="E19" s="26">
        <v>0.85</v>
      </c>
      <c r="F19" s="26">
        <v>1</v>
      </c>
      <c r="G19" s="57">
        <f t="shared" si="1"/>
        <v>0</v>
      </c>
      <c r="H19" s="58">
        <f t="shared" si="2"/>
        <v>0</v>
      </c>
      <c r="I19" s="26">
        <v>1</v>
      </c>
      <c r="J19" s="57">
        <f t="shared" si="3"/>
        <v>0</v>
      </c>
      <c r="K19" s="59"/>
      <c r="L19" s="57">
        <f t="shared" si="4"/>
        <v>0</v>
      </c>
      <c r="M19" s="27">
        <f t="shared" si="5"/>
        <v>537000</v>
      </c>
      <c r="N19" s="28"/>
      <c r="O19" s="62"/>
      <c r="P19" s="29">
        <v>202000</v>
      </c>
      <c r="Q19" s="67">
        <f>F9</f>
        <v>0</v>
      </c>
      <c r="R19" s="29">
        <v>65000</v>
      </c>
      <c r="S19" s="68">
        <f>H9</f>
        <v>0</v>
      </c>
      <c r="T19" s="27">
        <v>270000</v>
      </c>
      <c r="U19" s="63">
        <f>J9</f>
        <v>0</v>
      </c>
      <c r="V19" s="59">
        <f>(P19*Q19)+(R19*S19)+(T19*U19)</f>
        <v>0</v>
      </c>
      <c r="W19" s="7">
        <f t="shared" si="6"/>
        <v>0</v>
      </c>
    </row>
    <row r="20" spans="1:23" s="50" customFormat="1" ht="24.95" customHeight="1" x14ac:dyDescent="0.15">
      <c r="A20" s="54"/>
      <c r="B20" s="55" t="s">
        <v>24</v>
      </c>
      <c r="C20" s="7">
        <v>1100</v>
      </c>
      <c r="D20" s="56">
        <f t="shared" si="0"/>
        <v>0</v>
      </c>
      <c r="E20" s="26">
        <v>0.85</v>
      </c>
      <c r="F20" s="26">
        <v>1</v>
      </c>
      <c r="G20" s="57">
        <f t="shared" si="1"/>
        <v>0</v>
      </c>
      <c r="H20" s="58">
        <f t="shared" si="2"/>
        <v>0</v>
      </c>
      <c r="I20" s="26">
        <v>1</v>
      </c>
      <c r="J20" s="57">
        <f t="shared" si="3"/>
        <v>0</v>
      </c>
      <c r="K20" s="59"/>
      <c r="L20" s="57">
        <f>G20+J20-K20</f>
        <v>0</v>
      </c>
      <c r="M20" s="27">
        <f t="shared" si="5"/>
        <v>560000</v>
      </c>
      <c r="N20" s="28"/>
      <c r="O20" s="62"/>
      <c r="P20" s="27">
        <v>212000</v>
      </c>
      <c r="Q20" s="67">
        <f>F9</f>
        <v>0</v>
      </c>
      <c r="R20" s="27">
        <v>68000</v>
      </c>
      <c r="S20" s="68">
        <f>H9</f>
        <v>0</v>
      </c>
      <c r="T20" s="27">
        <v>280000</v>
      </c>
      <c r="U20" s="63">
        <f>J9</f>
        <v>0</v>
      </c>
      <c r="V20" s="59">
        <f t="shared" ref="V20" si="7">(P20*Q20)+(R20*S20)+(T20*U20)</f>
        <v>0</v>
      </c>
      <c r="W20" s="7">
        <f t="shared" si="6"/>
        <v>0</v>
      </c>
    </row>
    <row r="21" spans="1:23" s="50" customFormat="1" ht="24.95" customHeight="1" x14ac:dyDescent="0.15">
      <c r="A21" s="54"/>
      <c r="B21" s="55" t="s">
        <v>25</v>
      </c>
      <c r="C21" s="7">
        <v>1100</v>
      </c>
      <c r="D21" s="56">
        <f t="shared" si="0"/>
        <v>0</v>
      </c>
      <c r="E21" s="26">
        <v>0.85</v>
      </c>
      <c r="F21" s="26">
        <v>1</v>
      </c>
      <c r="G21" s="57">
        <f t="shared" si="1"/>
        <v>0</v>
      </c>
      <c r="H21" s="58">
        <f t="shared" si="2"/>
        <v>0</v>
      </c>
      <c r="I21" s="26">
        <v>1</v>
      </c>
      <c r="J21" s="57">
        <f t="shared" si="3"/>
        <v>0</v>
      </c>
      <c r="K21" s="59"/>
      <c r="L21" s="57">
        <f t="shared" si="4"/>
        <v>0</v>
      </c>
      <c r="M21" s="27">
        <f t="shared" si="5"/>
        <v>489000</v>
      </c>
      <c r="N21" s="28"/>
      <c r="O21" s="62"/>
      <c r="P21" s="27">
        <v>173000</v>
      </c>
      <c r="Q21" s="67">
        <f>F9</f>
        <v>0</v>
      </c>
      <c r="R21" s="27">
        <v>60000</v>
      </c>
      <c r="S21" s="68">
        <f>H9</f>
        <v>0</v>
      </c>
      <c r="T21" s="27">
        <v>256000</v>
      </c>
      <c r="U21" s="63">
        <f>J9</f>
        <v>0</v>
      </c>
      <c r="V21" s="59">
        <f>(P21*Q21)+(R21*S21)+(T21*U21)</f>
        <v>0</v>
      </c>
      <c r="W21" s="7">
        <f>INT(L21+V21)</f>
        <v>0</v>
      </c>
    </row>
    <row r="22" spans="1:23" s="50" customFormat="1" ht="24.95" customHeight="1" x14ac:dyDescent="0.15">
      <c r="A22" s="54"/>
      <c r="B22" s="55" t="s">
        <v>26</v>
      </c>
      <c r="C22" s="7">
        <v>1100</v>
      </c>
      <c r="D22" s="56">
        <f t="shared" si="0"/>
        <v>0</v>
      </c>
      <c r="E22" s="26">
        <v>0.85</v>
      </c>
      <c r="F22" s="26">
        <v>1</v>
      </c>
      <c r="G22" s="57">
        <f>C22*D22*E22*F22</f>
        <v>0</v>
      </c>
      <c r="H22" s="58">
        <f t="shared" si="2"/>
        <v>0</v>
      </c>
      <c r="I22" s="26">
        <v>1</v>
      </c>
      <c r="J22" s="57">
        <f t="shared" si="3"/>
        <v>0</v>
      </c>
      <c r="K22" s="59"/>
      <c r="L22" s="57">
        <f t="shared" si="4"/>
        <v>0</v>
      </c>
      <c r="M22" s="27">
        <f t="shared" si="5"/>
        <v>381000</v>
      </c>
      <c r="N22" s="27">
        <v>214000</v>
      </c>
      <c r="O22" s="60">
        <f>D9</f>
        <v>0</v>
      </c>
      <c r="P22" s="61"/>
      <c r="Q22" s="62"/>
      <c r="R22" s="61"/>
      <c r="S22" s="62"/>
      <c r="T22" s="27">
        <v>167000</v>
      </c>
      <c r="U22" s="63">
        <f>J9</f>
        <v>0</v>
      </c>
      <c r="V22" s="59">
        <f>(N22*O22)+(T22*U22)</f>
        <v>0</v>
      </c>
      <c r="W22" s="7">
        <f t="shared" si="6"/>
        <v>0</v>
      </c>
    </row>
    <row r="23" spans="1:23" s="50" customFormat="1" ht="24.95" customHeight="1" x14ac:dyDescent="0.15">
      <c r="A23" s="54"/>
      <c r="B23" s="55" t="s">
        <v>27</v>
      </c>
      <c r="C23" s="7">
        <v>1100</v>
      </c>
      <c r="D23" s="56">
        <f t="shared" si="0"/>
        <v>0</v>
      </c>
      <c r="E23" s="26">
        <v>0.85</v>
      </c>
      <c r="F23" s="26">
        <v>1</v>
      </c>
      <c r="G23" s="57">
        <f t="shared" si="1"/>
        <v>0</v>
      </c>
      <c r="H23" s="58">
        <f t="shared" si="2"/>
        <v>0</v>
      </c>
      <c r="I23" s="26">
        <v>1</v>
      </c>
      <c r="J23" s="57">
        <f t="shared" si="3"/>
        <v>0</v>
      </c>
      <c r="K23" s="59"/>
      <c r="L23" s="57">
        <f t="shared" si="4"/>
        <v>0</v>
      </c>
      <c r="M23" s="27">
        <f t="shared" si="5"/>
        <v>408000</v>
      </c>
      <c r="N23" s="27">
        <v>187000</v>
      </c>
      <c r="O23" s="60">
        <f>D9</f>
        <v>0</v>
      </c>
      <c r="P23" s="61"/>
      <c r="Q23" s="62"/>
      <c r="R23" s="61"/>
      <c r="S23" s="62"/>
      <c r="T23" s="27">
        <v>221000</v>
      </c>
      <c r="U23" s="63">
        <f>J9</f>
        <v>0</v>
      </c>
      <c r="V23" s="59">
        <f t="shared" ref="V23:V27" si="8">(N23*O23)+(T23*U23)</f>
        <v>0</v>
      </c>
      <c r="W23" s="7">
        <f t="shared" si="6"/>
        <v>0</v>
      </c>
    </row>
    <row r="24" spans="1:23" s="50" customFormat="1" ht="24.95" customHeight="1" x14ac:dyDescent="0.15">
      <c r="A24" s="54"/>
      <c r="B24" s="55" t="s">
        <v>28</v>
      </c>
      <c r="C24" s="7">
        <v>1100</v>
      </c>
      <c r="D24" s="56">
        <f t="shared" si="0"/>
        <v>0</v>
      </c>
      <c r="E24" s="26">
        <v>0.85</v>
      </c>
      <c r="F24" s="26">
        <v>1</v>
      </c>
      <c r="G24" s="57">
        <f t="shared" si="1"/>
        <v>0</v>
      </c>
      <c r="H24" s="58">
        <f t="shared" si="2"/>
        <v>0</v>
      </c>
      <c r="I24" s="26">
        <v>1</v>
      </c>
      <c r="J24" s="57">
        <f t="shared" si="3"/>
        <v>0</v>
      </c>
      <c r="K24" s="59"/>
      <c r="L24" s="57">
        <f t="shared" si="4"/>
        <v>0</v>
      </c>
      <c r="M24" s="27">
        <f t="shared" si="5"/>
        <v>482000</v>
      </c>
      <c r="N24" s="27">
        <v>217000</v>
      </c>
      <c r="O24" s="60">
        <f>D9</f>
        <v>0</v>
      </c>
      <c r="P24" s="61"/>
      <c r="Q24" s="62"/>
      <c r="R24" s="61"/>
      <c r="S24" s="62"/>
      <c r="T24" s="27">
        <v>265000</v>
      </c>
      <c r="U24" s="63">
        <f>J9</f>
        <v>0</v>
      </c>
      <c r="V24" s="59">
        <f t="shared" si="8"/>
        <v>0</v>
      </c>
      <c r="W24" s="7">
        <f t="shared" si="6"/>
        <v>0</v>
      </c>
    </row>
    <row r="25" spans="1:23" s="50" customFormat="1" ht="24.95" customHeight="1" x14ac:dyDescent="0.15">
      <c r="A25" s="54"/>
      <c r="B25" s="55" t="s">
        <v>29</v>
      </c>
      <c r="C25" s="7">
        <v>1100</v>
      </c>
      <c r="D25" s="56">
        <f t="shared" si="0"/>
        <v>0</v>
      </c>
      <c r="E25" s="26">
        <v>0.85</v>
      </c>
      <c r="F25" s="26">
        <v>1</v>
      </c>
      <c r="G25" s="57">
        <f t="shared" si="1"/>
        <v>0</v>
      </c>
      <c r="H25" s="58">
        <f t="shared" si="2"/>
        <v>0</v>
      </c>
      <c r="I25" s="26">
        <v>1</v>
      </c>
      <c r="J25" s="57">
        <f t="shared" si="3"/>
        <v>0</v>
      </c>
      <c r="K25" s="59"/>
      <c r="L25" s="57">
        <f t="shared" si="4"/>
        <v>0</v>
      </c>
      <c r="M25" s="27">
        <f t="shared" si="5"/>
        <v>517000</v>
      </c>
      <c r="N25" s="27">
        <v>233000</v>
      </c>
      <c r="O25" s="60">
        <f>D9</f>
        <v>0</v>
      </c>
      <c r="P25" s="61"/>
      <c r="Q25" s="62"/>
      <c r="R25" s="61"/>
      <c r="S25" s="62"/>
      <c r="T25" s="27">
        <v>284000</v>
      </c>
      <c r="U25" s="63">
        <f>J9</f>
        <v>0</v>
      </c>
      <c r="V25" s="59">
        <f>(N25*O25)+(T25*U25)</f>
        <v>0</v>
      </c>
      <c r="W25" s="7">
        <f t="shared" si="6"/>
        <v>0</v>
      </c>
    </row>
    <row r="26" spans="1:23" s="50" customFormat="1" ht="24.95" customHeight="1" x14ac:dyDescent="0.15">
      <c r="A26" s="54"/>
      <c r="B26" s="55" t="s">
        <v>30</v>
      </c>
      <c r="C26" s="7">
        <v>1100</v>
      </c>
      <c r="D26" s="56">
        <f t="shared" si="0"/>
        <v>0</v>
      </c>
      <c r="E26" s="26">
        <v>0.85</v>
      </c>
      <c r="F26" s="26">
        <v>1</v>
      </c>
      <c r="G26" s="57">
        <f t="shared" si="1"/>
        <v>0</v>
      </c>
      <c r="H26" s="58">
        <f t="shared" si="2"/>
        <v>0</v>
      </c>
      <c r="I26" s="26">
        <v>1</v>
      </c>
      <c r="J26" s="57">
        <f t="shared" si="3"/>
        <v>0</v>
      </c>
      <c r="K26" s="59"/>
      <c r="L26" s="57">
        <f t="shared" si="4"/>
        <v>0</v>
      </c>
      <c r="M26" s="27">
        <f t="shared" si="5"/>
        <v>414000</v>
      </c>
      <c r="N26" s="27">
        <v>181000</v>
      </c>
      <c r="O26" s="60">
        <f>D9</f>
        <v>0</v>
      </c>
      <c r="P26" s="61"/>
      <c r="Q26" s="62"/>
      <c r="R26" s="61"/>
      <c r="S26" s="62"/>
      <c r="T26" s="27">
        <v>233000</v>
      </c>
      <c r="U26" s="63">
        <f>J9</f>
        <v>0</v>
      </c>
      <c r="V26" s="59">
        <f t="shared" si="8"/>
        <v>0</v>
      </c>
      <c r="W26" s="7">
        <f t="shared" si="6"/>
        <v>0</v>
      </c>
    </row>
    <row r="27" spans="1:23" s="50" customFormat="1" ht="24.95" customHeight="1" x14ac:dyDescent="0.15">
      <c r="A27" s="54"/>
      <c r="B27" s="55" t="s">
        <v>31</v>
      </c>
      <c r="C27" s="7">
        <v>1100</v>
      </c>
      <c r="D27" s="56">
        <f t="shared" si="0"/>
        <v>0</v>
      </c>
      <c r="E27" s="26">
        <v>0.85</v>
      </c>
      <c r="F27" s="26">
        <v>1</v>
      </c>
      <c r="G27" s="57">
        <f t="shared" si="1"/>
        <v>0</v>
      </c>
      <c r="H27" s="58">
        <f t="shared" si="2"/>
        <v>0</v>
      </c>
      <c r="I27" s="26">
        <v>1</v>
      </c>
      <c r="J27" s="57">
        <f t="shared" si="3"/>
        <v>0</v>
      </c>
      <c r="K27" s="59"/>
      <c r="L27" s="57">
        <f t="shared" si="4"/>
        <v>0</v>
      </c>
      <c r="M27" s="27">
        <f t="shared" si="5"/>
        <v>432000</v>
      </c>
      <c r="N27" s="27">
        <v>192000</v>
      </c>
      <c r="O27" s="60">
        <f>D9</f>
        <v>0</v>
      </c>
      <c r="P27" s="61"/>
      <c r="Q27" s="62"/>
      <c r="R27" s="61"/>
      <c r="S27" s="62"/>
      <c r="T27" s="27">
        <v>240000</v>
      </c>
      <c r="U27" s="63">
        <f>J9</f>
        <v>0</v>
      </c>
      <c r="V27" s="59">
        <f t="shared" si="8"/>
        <v>0</v>
      </c>
      <c r="W27" s="7">
        <f>INT(L27+V27)</f>
        <v>0</v>
      </c>
    </row>
    <row r="28" spans="1:23" s="50" customFormat="1" ht="44.25" customHeight="1" x14ac:dyDescent="0.15">
      <c r="A28" s="114"/>
      <c r="B28" s="115" t="s">
        <v>10</v>
      </c>
      <c r="C28" s="117"/>
      <c r="D28" s="117"/>
      <c r="E28" s="117"/>
      <c r="F28" s="117"/>
      <c r="G28" s="111">
        <f>SUM(G16:G27)</f>
        <v>0</v>
      </c>
      <c r="H28" s="105"/>
      <c r="I28" s="106"/>
      <c r="J28" s="111">
        <f>SUM(J16:J27)</f>
        <v>0</v>
      </c>
      <c r="K28" s="112">
        <f>SUM(K16:K27)</f>
        <v>0</v>
      </c>
      <c r="L28" s="111">
        <f>SUM(L16:L27)</f>
        <v>0</v>
      </c>
      <c r="M28" s="110">
        <f>SUM(M16:M27)</f>
        <v>5422000</v>
      </c>
      <c r="N28" s="110">
        <f>N16+N17+N18+N22+N23+N24+N25+N26+N27</f>
        <v>1824000</v>
      </c>
      <c r="O28" s="108"/>
      <c r="P28" s="110">
        <f>SUM(P19:P21)</f>
        <v>587000</v>
      </c>
      <c r="Q28" s="108"/>
      <c r="R28" s="110">
        <f>SUM(R19:R21)</f>
        <v>193000</v>
      </c>
      <c r="S28" s="108"/>
      <c r="T28" s="103">
        <f>SUM(T16:T27)</f>
        <v>2818000</v>
      </c>
      <c r="U28" s="105"/>
      <c r="V28" s="111">
        <f>SUM(V16:V27)</f>
        <v>0</v>
      </c>
      <c r="W28" s="69" t="s">
        <v>121</v>
      </c>
    </row>
    <row r="29" spans="1:23" s="50" customFormat="1" ht="45" customHeight="1" x14ac:dyDescent="0.15">
      <c r="A29" s="114"/>
      <c r="B29" s="116"/>
      <c r="C29" s="117"/>
      <c r="D29" s="117"/>
      <c r="E29" s="117"/>
      <c r="F29" s="117"/>
      <c r="G29" s="111"/>
      <c r="H29" s="105"/>
      <c r="I29" s="107"/>
      <c r="J29" s="111"/>
      <c r="K29" s="113"/>
      <c r="L29" s="111"/>
      <c r="M29" s="110"/>
      <c r="N29" s="110"/>
      <c r="O29" s="109"/>
      <c r="P29" s="110"/>
      <c r="Q29" s="109"/>
      <c r="R29" s="110"/>
      <c r="S29" s="109"/>
      <c r="T29" s="104"/>
      <c r="U29" s="105"/>
      <c r="V29" s="111"/>
      <c r="W29" s="70">
        <f>SUM(W16:W27)</f>
        <v>0</v>
      </c>
    </row>
    <row r="30" spans="1:23" s="50" customFormat="1" ht="62.25" customHeight="1" x14ac:dyDescent="0.15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W30" s="71" t="s">
        <v>96</v>
      </c>
    </row>
    <row r="31" spans="1:23" s="50" customFormat="1" ht="24.75" customHeight="1" x14ac:dyDescent="0.15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</row>
    <row r="32" spans="1:23" s="50" customFormat="1" x14ac:dyDescent="0.15"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72"/>
      <c r="U32" s="37"/>
      <c r="V32" s="37"/>
    </row>
    <row r="33" spans="2:22" s="50" customFormat="1" x14ac:dyDescent="0.15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</row>
    <row r="34" spans="2:22" s="50" customFormat="1" x14ac:dyDescent="0.15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</row>
  </sheetData>
  <sheetProtection selectLockedCells="1"/>
  <mergeCells count="51">
    <mergeCell ref="B5:C5"/>
    <mergeCell ref="D5:E5"/>
    <mergeCell ref="G5:H5"/>
    <mergeCell ref="I5:J5"/>
    <mergeCell ref="B8:C9"/>
    <mergeCell ref="D8:E8"/>
    <mergeCell ref="F8:G8"/>
    <mergeCell ref="H8:I8"/>
    <mergeCell ref="J8:K8"/>
    <mergeCell ref="D9:E9"/>
    <mergeCell ref="F9:G9"/>
    <mergeCell ref="H9:I9"/>
    <mergeCell ref="J9:K9"/>
    <mergeCell ref="M13:M14"/>
    <mergeCell ref="K13:K14"/>
    <mergeCell ref="A12:A15"/>
    <mergeCell ref="B12:B15"/>
    <mergeCell ref="M12:V12"/>
    <mergeCell ref="W12:W14"/>
    <mergeCell ref="N13:O13"/>
    <mergeCell ref="P13:Q13"/>
    <mergeCell ref="C12:L12"/>
    <mergeCell ref="N28:N29"/>
    <mergeCell ref="R13:S13"/>
    <mergeCell ref="T13:U13"/>
    <mergeCell ref="V13:V14"/>
    <mergeCell ref="F28:F29"/>
    <mergeCell ref="G28:G29"/>
    <mergeCell ref="U28:U29"/>
    <mergeCell ref="V28:V29"/>
    <mergeCell ref="C13:C14"/>
    <mergeCell ref="D13:G13"/>
    <mergeCell ref="H13:J13"/>
    <mergeCell ref="L13:L14"/>
    <mergeCell ref="A28:A29"/>
    <mergeCell ref="B28:B29"/>
    <mergeCell ref="C28:C29"/>
    <mergeCell ref="D28:D29"/>
    <mergeCell ref="E28:E29"/>
    <mergeCell ref="T28:T29"/>
    <mergeCell ref="H28:H29"/>
    <mergeCell ref="I28:I29"/>
    <mergeCell ref="O28:O29"/>
    <mergeCell ref="P28:P29"/>
    <mergeCell ref="Q28:Q29"/>
    <mergeCell ref="R28:R29"/>
    <mergeCell ref="S28:S29"/>
    <mergeCell ref="J28:J29"/>
    <mergeCell ref="L28:L29"/>
    <mergeCell ref="M28:M29"/>
    <mergeCell ref="K28:K29"/>
  </mergeCells>
  <phoneticPr fontId="1"/>
  <pageMargins left="0.7" right="0.7" top="0.75" bottom="0.75" header="0.3" footer="0.3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4"/>
  <sheetViews>
    <sheetView showGridLines="0" view="pageBreakPreview" topLeftCell="B14" zoomScale="70" zoomScaleNormal="80" zoomScaleSheetLayoutView="70" workbookViewId="0"/>
  </sheetViews>
  <sheetFormatPr defaultColWidth="9" defaultRowHeight="13.5" x14ac:dyDescent="0.15"/>
  <cols>
    <col min="1" max="1" width="3.125" style="37" customWidth="1"/>
    <col min="2" max="2" width="9" style="37"/>
    <col min="3" max="3" width="11.875" style="37" customWidth="1"/>
    <col min="4" max="4" width="11.5" style="37" customWidth="1"/>
    <col min="5" max="6" width="9" style="37"/>
    <col min="7" max="7" width="15.875" style="37" customWidth="1"/>
    <col min="8" max="8" width="12" style="37" customWidth="1"/>
    <col min="9" max="9" width="9.625" style="37" customWidth="1"/>
    <col min="10" max="10" width="14.5" style="37" customWidth="1"/>
    <col min="11" max="11" width="13.875" style="37" customWidth="1"/>
    <col min="12" max="12" width="12.875" style="37" customWidth="1"/>
    <col min="13" max="13" width="13.375" style="37" customWidth="1"/>
    <col min="14" max="14" width="11" style="37" customWidth="1"/>
    <col min="15" max="15" width="10.625" style="37" customWidth="1"/>
    <col min="16" max="16" width="12" style="37" customWidth="1"/>
    <col min="17" max="18" width="10" style="37" customWidth="1"/>
    <col min="19" max="19" width="11.375" style="37" customWidth="1"/>
    <col min="20" max="20" width="11" style="37" customWidth="1"/>
    <col min="21" max="21" width="10.875" style="37" customWidth="1"/>
    <col min="22" max="22" width="16.125" style="37" customWidth="1"/>
    <col min="23" max="23" width="18.5" style="37" customWidth="1"/>
    <col min="24" max="16384" width="9" style="37"/>
  </cols>
  <sheetData>
    <row r="1" spans="1:23" ht="24.75" customHeight="1" x14ac:dyDescent="0.15">
      <c r="A1" s="37" t="s">
        <v>69</v>
      </c>
      <c r="B1" s="38"/>
      <c r="C1" s="38"/>
      <c r="D1" s="38"/>
      <c r="E1" s="38"/>
      <c r="F1" s="38"/>
      <c r="G1" s="38"/>
      <c r="H1" s="38"/>
      <c r="I1" s="38"/>
    </row>
    <row r="2" spans="1:23" s="43" customFormat="1" ht="34.5" customHeight="1" x14ac:dyDescent="0.15">
      <c r="A2" s="39" t="s">
        <v>72</v>
      </c>
      <c r="B2" s="40"/>
      <c r="C2" s="40"/>
      <c r="D2" s="73" t="s">
        <v>79</v>
      </c>
      <c r="E2" s="40"/>
      <c r="F2" s="42"/>
      <c r="G2" s="42"/>
    </row>
    <row r="3" spans="1:23" s="43" customFormat="1" ht="18" customHeight="1" x14ac:dyDescent="0.15">
      <c r="A3" s="39"/>
      <c r="B3" s="40"/>
      <c r="C3" s="40"/>
      <c r="D3" s="44"/>
      <c r="E3" s="40"/>
      <c r="F3" s="42"/>
      <c r="G3" s="42"/>
    </row>
    <row r="4" spans="1:23" ht="35.25" customHeight="1" thickBot="1" x14ac:dyDescent="0.2">
      <c r="A4" s="45" t="s">
        <v>86</v>
      </c>
      <c r="B4" s="46"/>
      <c r="C4" s="38"/>
      <c r="D4" s="47"/>
      <c r="E4" s="38"/>
      <c r="F4" s="38"/>
      <c r="G4" s="38"/>
      <c r="H4" s="38"/>
      <c r="I4" s="38"/>
    </row>
    <row r="5" spans="1:23" ht="45" customHeight="1" thickBot="1" x14ac:dyDescent="0.2">
      <c r="A5" s="45"/>
      <c r="B5" s="128" t="s">
        <v>78</v>
      </c>
      <c r="C5" s="129"/>
      <c r="D5" s="130"/>
      <c r="E5" s="131"/>
      <c r="F5" s="38"/>
      <c r="G5" s="132" t="s">
        <v>77</v>
      </c>
      <c r="H5" s="129"/>
      <c r="I5" s="133"/>
      <c r="J5" s="134"/>
    </row>
    <row r="6" spans="1:23" ht="18" customHeight="1" x14ac:dyDescent="0.15">
      <c r="A6" s="45"/>
      <c r="B6" s="46"/>
      <c r="C6" s="38"/>
      <c r="D6" s="47"/>
      <c r="E6" s="38"/>
      <c r="F6" s="38"/>
      <c r="G6" s="38"/>
      <c r="H6" s="38"/>
      <c r="I6" s="38"/>
    </row>
    <row r="7" spans="1:23" ht="41.25" customHeight="1" thickBot="1" x14ac:dyDescent="0.2">
      <c r="A7" s="45" t="s">
        <v>87</v>
      </c>
      <c r="B7" s="46"/>
      <c r="C7" s="38"/>
      <c r="D7" s="47"/>
      <c r="E7" s="38"/>
      <c r="F7" s="38"/>
      <c r="G7" s="38"/>
      <c r="H7" s="38"/>
      <c r="I7" s="38"/>
    </row>
    <row r="8" spans="1:23" ht="21.75" customHeight="1" x14ac:dyDescent="0.15">
      <c r="A8" s="45"/>
      <c r="B8" s="135" t="s">
        <v>73</v>
      </c>
      <c r="C8" s="136"/>
      <c r="D8" s="139" t="s">
        <v>74</v>
      </c>
      <c r="E8" s="140"/>
      <c r="F8" s="141" t="s">
        <v>75</v>
      </c>
      <c r="G8" s="142"/>
      <c r="H8" s="143" t="s">
        <v>82</v>
      </c>
      <c r="I8" s="144"/>
      <c r="J8" s="145" t="s">
        <v>76</v>
      </c>
      <c r="K8" s="146"/>
    </row>
    <row r="9" spans="1:23" ht="36.75" customHeight="1" thickBot="1" x14ac:dyDescent="0.2">
      <c r="A9" s="45"/>
      <c r="B9" s="137"/>
      <c r="C9" s="138"/>
      <c r="D9" s="158"/>
      <c r="E9" s="159"/>
      <c r="F9" s="160"/>
      <c r="G9" s="149"/>
      <c r="H9" s="155"/>
      <c r="I9" s="155"/>
      <c r="J9" s="156"/>
      <c r="K9" s="157"/>
    </row>
    <row r="10" spans="1:23" ht="16.5" customHeight="1" x14ac:dyDescent="0.15">
      <c r="A10" s="45"/>
      <c r="B10" s="46"/>
      <c r="C10" s="38"/>
      <c r="D10" s="48"/>
      <c r="E10" s="38"/>
      <c r="F10" s="38"/>
      <c r="G10" s="38"/>
      <c r="H10" s="38"/>
      <c r="I10" s="38"/>
    </row>
    <row r="11" spans="1:23" s="50" customFormat="1" ht="39.75" customHeight="1" x14ac:dyDescent="0.15">
      <c r="A11" s="49" t="s">
        <v>118</v>
      </c>
    </row>
    <row r="12" spans="1:23" s="50" customFormat="1" ht="24.95" customHeight="1" x14ac:dyDescent="0.15">
      <c r="A12" s="125"/>
      <c r="B12" s="126" t="s">
        <v>2</v>
      </c>
      <c r="C12" s="121" t="s">
        <v>3</v>
      </c>
      <c r="D12" s="123"/>
      <c r="E12" s="123"/>
      <c r="F12" s="123"/>
      <c r="G12" s="123"/>
      <c r="H12" s="123"/>
      <c r="I12" s="123"/>
      <c r="J12" s="123"/>
      <c r="K12" s="123"/>
      <c r="L12" s="122"/>
      <c r="M12" s="121" t="s">
        <v>4</v>
      </c>
      <c r="N12" s="123"/>
      <c r="O12" s="123"/>
      <c r="P12" s="123"/>
      <c r="Q12" s="123"/>
      <c r="R12" s="123"/>
      <c r="S12" s="123"/>
      <c r="T12" s="123"/>
      <c r="U12" s="123"/>
      <c r="V12" s="122"/>
      <c r="W12" s="118" t="s">
        <v>48</v>
      </c>
    </row>
    <row r="13" spans="1:23" s="50" customFormat="1" ht="24.95" customHeight="1" x14ac:dyDescent="0.15">
      <c r="A13" s="125"/>
      <c r="B13" s="127"/>
      <c r="C13" s="118" t="s">
        <v>95</v>
      </c>
      <c r="D13" s="121" t="s">
        <v>35</v>
      </c>
      <c r="E13" s="123"/>
      <c r="F13" s="123"/>
      <c r="G13" s="122"/>
      <c r="H13" s="121" t="s">
        <v>36</v>
      </c>
      <c r="I13" s="123"/>
      <c r="J13" s="122"/>
      <c r="K13" s="118" t="s">
        <v>100</v>
      </c>
      <c r="L13" s="118" t="s">
        <v>6</v>
      </c>
      <c r="M13" s="118" t="s">
        <v>116</v>
      </c>
      <c r="N13" s="121" t="s">
        <v>7</v>
      </c>
      <c r="O13" s="122"/>
      <c r="P13" s="121" t="s">
        <v>8</v>
      </c>
      <c r="Q13" s="122"/>
      <c r="R13" s="121" t="s">
        <v>83</v>
      </c>
      <c r="S13" s="122"/>
      <c r="T13" s="121" t="s">
        <v>9</v>
      </c>
      <c r="U13" s="122"/>
      <c r="V13" s="118" t="s">
        <v>6</v>
      </c>
      <c r="W13" s="119"/>
    </row>
    <row r="14" spans="1:23" s="52" customFormat="1" ht="63" customHeight="1" x14ac:dyDescent="0.15">
      <c r="A14" s="125"/>
      <c r="B14" s="127"/>
      <c r="C14" s="120"/>
      <c r="D14" s="51" t="s">
        <v>94</v>
      </c>
      <c r="E14" s="51" t="s">
        <v>5</v>
      </c>
      <c r="F14" s="51" t="s">
        <v>114</v>
      </c>
      <c r="G14" s="51" t="s">
        <v>6</v>
      </c>
      <c r="H14" s="51" t="s">
        <v>94</v>
      </c>
      <c r="I14" s="51" t="s">
        <v>114</v>
      </c>
      <c r="J14" s="51" t="s">
        <v>6</v>
      </c>
      <c r="K14" s="124"/>
      <c r="L14" s="120"/>
      <c r="M14" s="120"/>
      <c r="N14" s="51" t="s">
        <v>89</v>
      </c>
      <c r="O14" s="51" t="s">
        <v>90</v>
      </c>
      <c r="P14" s="51" t="s">
        <v>117</v>
      </c>
      <c r="Q14" s="51" t="s">
        <v>91</v>
      </c>
      <c r="R14" s="51" t="s">
        <v>117</v>
      </c>
      <c r="S14" s="51" t="s">
        <v>92</v>
      </c>
      <c r="T14" s="51" t="s">
        <v>117</v>
      </c>
      <c r="U14" s="51" t="s">
        <v>93</v>
      </c>
      <c r="V14" s="120"/>
      <c r="W14" s="120"/>
    </row>
    <row r="15" spans="1:23" s="52" customFormat="1" ht="52.5" customHeight="1" x14ac:dyDescent="0.15">
      <c r="A15" s="125"/>
      <c r="B15" s="124"/>
      <c r="C15" s="51" t="s">
        <v>11</v>
      </c>
      <c r="D15" s="51" t="s">
        <v>12</v>
      </c>
      <c r="E15" s="51" t="s">
        <v>13</v>
      </c>
      <c r="F15" s="51" t="s">
        <v>52</v>
      </c>
      <c r="G15" s="51" t="s">
        <v>53</v>
      </c>
      <c r="H15" s="51" t="s">
        <v>54</v>
      </c>
      <c r="I15" s="51" t="s">
        <v>51</v>
      </c>
      <c r="J15" s="51" t="s">
        <v>55</v>
      </c>
      <c r="K15" s="51" t="s">
        <v>101</v>
      </c>
      <c r="L15" s="51" t="s">
        <v>102</v>
      </c>
      <c r="M15" s="51" t="s">
        <v>14</v>
      </c>
      <c r="N15" s="51" t="s">
        <v>56</v>
      </c>
      <c r="O15" s="51" t="s">
        <v>57</v>
      </c>
      <c r="P15" s="51" t="s">
        <v>58</v>
      </c>
      <c r="Q15" s="51" t="s">
        <v>59</v>
      </c>
      <c r="R15" s="51" t="s">
        <v>60</v>
      </c>
      <c r="S15" s="51" t="s">
        <v>61</v>
      </c>
      <c r="T15" s="51" t="s">
        <v>62</v>
      </c>
      <c r="U15" s="51" t="s">
        <v>103</v>
      </c>
      <c r="V15" s="53" t="s">
        <v>104</v>
      </c>
      <c r="W15" s="51" t="s">
        <v>105</v>
      </c>
    </row>
    <row r="16" spans="1:23" s="50" customFormat="1" ht="24.95" customHeight="1" x14ac:dyDescent="0.15">
      <c r="A16" s="54"/>
      <c r="B16" s="55" t="s">
        <v>20</v>
      </c>
      <c r="C16" s="88">
        <v>1600</v>
      </c>
      <c r="D16" s="56">
        <f>$D$5</f>
        <v>0</v>
      </c>
      <c r="E16" s="26">
        <v>0.85</v>
      </c>
      <c r="F16" s="26">
        <v>1</v>
      </c>
      <c r="G16" s="57">
        <f>C16*D16*E16*F16</f>
        <v>0</v>
      </c>
      <c r="H16" s="58">
        <f>$I$5</f>
        <v>0</v>
      </c>
      <c r="I16" s="26">
        <v>1</v>
      </c>
      <c r="J16" s="57">
        <f>C16*H16*I16</f>
        <v>0</v>
      </c>
      <c r="K16" s="59"/>
      <c r="L16" s="57">
        <f>G16+J16-K16</f>
        <v>0</v>
      </c>
      <c r="M16" s="78">
        <f>N16+P16+R16+T16</f>
        <v>558000</v>
      </c>
      <c r="N16" s="78">
        <v>316000</v>
      </c>
      <c r="O16" s="79">
        <f>D9</f>
        <v>0</v>
      </c>
      <c r="P16" s="80"/>
      <c r="Q16" s="81"/>
      <c r="R16" s="80"/>
      <c r="S16" s="81"/>
      <c r="T16" s="78">
        <v>242000</v>
      </c>
      <c r="U16" s="63">
        <f>J9</f>
        <v>0</v>
      </c>
      <c r="V16" s="59">
        <f>(N16*O16)+(T16*U16)</f>
        <v>0</v>
      </c>
      <c r="W16" s="7">
        <f>INT(L16+V16)</f>
        <v>0</v>
      </c>
    </row>
    <row r="17" spans="1:23" s="50" customFormat="1" ht="24.95" customHeight="1" x14ac:dyDescent="0.15">
      <c r="A17" s="54"/>
      <c r="B17" s="55" t="s">
        <v>21</v>
      </c>
      <c r="C17" s="88">
        <v>1600</v>
      </c>
      <c r="D17" s="56">
        <f t="shared" ref="D17:D27" si="0">$D$5</f>
        <v>0</v>
      </c>
      <c r="E17" s="26">
        <v>0.85</v>
      </c>
      <c r="F17" s="26">
        <v>1</v>
      </c>
      <c r="G17" s="57">
        <f t="shared" ref="G17:G27" si="1">C17*D17*E17*F17</f>
        <v>0</v>
      </c>
      <c r="H17" s="58">
        <f t="shared" ref="H17:H27" si="2">$I$5</f>
        <v>0</v>
      </c>
      <c r="I17" s="26">
        <v>1</v>
      </c>
      <c r="J17" s="57">
        <f t="shared" ref="J17:J27" si="3">C17*H17*I17</f>
        <v>0</v>
      </c>
      <c r="K17" s="59"/>
      <c r="L17" s="57">
        <f>G17+J17-K17</f>
        <v>0</v>
      </c>
      <c r="M17" s="78">
        <f t="shared" ref="M17:M27" si="4">N17+P17+R17+T17</f>
        <v>588000</v>
      </c>
      <c r="N17" s="78">
        <v>301000</v>
      </c>
      <c r="O17" s="79">
        <f>D9</f>
        <v>0</v>
      </c>
      <c r="P17" s="82"/>
      <c r="Q17" s="81"/>
      <c r="R17" s="82"/>
      <c r="S17" s="81"/>
      <c r="T17" s="78">
        <v>287000</v>
      </c>
      <c r="U17" s="63">
        <f>J9</f>
        <v>0</v>
      </c>
      <c r="V17" s="59">
        <f t="shared" ref="V17" si="5">(N17*O17)+(T17*U17)</f>
        <v>0</v>
      </c>
      <c r="W17" s="7">
        <f t="shared" ref="W17:W27" si="6">INT(L17+V17)</f>
        <v>0</v>
      </c>
    </row>
    <row r="18" spans="1:23" s="50" customFormat="1" ht="24.95" customHeight="1" x14ac:dyDescent="0.15">
      <c r="A18" s="54"/>
      <c r="B18" s="55" t="s">
        <v>22</v>
      </c>
      <c r="C18" s="88">
        <v>1600</v>
      </c>
      <c r="D18" s="56">
        <f t="shared" si="0"/>
        <v>0</v>
      </c>
      <c r="E18" s="26">
        <v>0.85</v>
      </c>
      <c r="F18" s="26">
        <v>1</v>
      </c>
      <c r="G18" s="57">
        <f t="shared" si="1"/>
        <v>0</v>
      </c>
      <c r="H18" s="58">
        <f t="shared" si="2"/>
        <v>0</v>
      </c>
      <c r="I18" s="26">
        <v>1</v>
      </c>
      <c r="J18" s="57">
        <f t="shared" si="3"/>
        <v>0</v>
      </c>
      <c r="K18" s="59"/>
      <c r="L18" s="57">
        <f>G18+J18-K18</f>
        <v>0</v>
      </c>
      <c r="M18" s="78">
        <f t="shared" si="4"/>
        <v>645000</v>
      </c>
      <c r="N18" s="78">
        <v>381000</v>
      </c>
      <c r="O18" s="79">
        <f>D9</f>
        <v>0</v>
      </c>
      <c r="P18" s="80"/>
      <c r="Q18" s="83"/>
      <c r="R18" s="80"/>
      <c r="S18" s="84"/>
      <c r="T18" s="78">
        <v>264000</v>
      </c>
      <c r="U18" s="63">
        <f>J9</f>
        <v>0</v>
      </c>
      <c r="V18" s="59">
        <f>(N18*O18)+(T18*U18)</f>
        <v>0</v>
      </c>
      <c r="W18" s="7">
        <f t="shared" si="6"/>
        <v>0</v>
      </c>
    </row>
    <row r="19" spans="1:23" s="50" customFormat="1" ht="24.95" customHeight="1" x14ac:dyDescent="0.15">
      <c r="A19" s="54"/>
      <c r="B19" s="55" t="s">
        <v>23</v>
      </c>
      <c r="C19" s="88">
        <v>1600</v>
      </c>
      <c r="D19" s="56">
        <f t="shared" si="0"/>
        <v>0</v>
      </c>
      <c r="E19" s="26">
        <v>0.85</v>
      </c>
      <c r="F19" s="26">
        <v>1</v>
      </c>
      <c r="G19" s="57">
        <f>C19*D19*E19*F19</f>
        <v>0</v>
      </c>
      <c r="H19" s="58">
        <f t="shared" si="2"/>
        <v>0</v>
      </c>
      <c r="I19" s="26">
        <v>1</v>
      </c>
      <c r="J19" s="57">
        <f t="shared" si="3"/>
        <v>0</v>
      </c>
      <c r="K19" s="59"/>
      <c r="L19" s="57">
        <f t="shared" ref="L19:L27" si="7">G19+J19-K19</f>
        <v>0</v>
      </c>
      <c r="M19" s="78">
        <f t="shared" si="4"/>
        <v>736000</v>
      </c>
      <c r="N19" s="80"/>
      <c r="O19" s="81"/>
      <c r="P19" s="85">
        <v>331000</v>
      </c>
      <c r="Q19" s="86">
        <f>F9</f>
        <v>0</v>
      </c>
      <c r="R19" s="85">
        <v>105000</v>
      </c>
      <c r="S19" s="87">
        <f>H9</f>
        <v>0</v>
      </c>
      <c r="T19" s="78">
        <v>300000</v>
      </c>
      <c r="U19" s="63">
        <f>J9</f>
        <v>0</v>
      </c>
      <c r="V19" s="59">
        <f>(P19*Q19)+(R19*S19)+(T19*U19)</f>
        <v>0</v>
      </c>
      <c r="W19" s="7">
        <f>INT(L19+V19)</f>
        <v>0</v>
      </c>
    </row>
    <row r="20" spans="1:23" s="50" customFormat="1" ht="24.95" customHeight="1" x14ac:dyDescent="0.15">
      <c r="A20" s="54"/>
      <c r="B20" s="55" t="s">
        <v>24</v>
      </c>
      <c r="C20" s="88">
        <v>1600</v>
      </c>
      <c r="D20" s="56">
        <f t="shared" si="0"/>
        <v>0</v>
      </c>
      <c r="E20" s="26">
        <v>0.85</v>
      </c>
      <c r="F20" s="26">
        <v>1</v>
      </c>
      <c r="G20" s="57">
        <f t="shared" si="1"/>
        <v>0</v>
      </c>
      <c r="H20" s="58">
        <f t="shared" si="2"/>
        <v>0</v>
      </c>
      <c r="I20" s="26">
        <v>1</v>
      </c>
      <c r="J20" s="57">
        <f t="shared" si="3"/>
        <v>0</v>
      </c>
      <c r="K20" s="59"/>
      <c r="L20" s="57">
        <f t="shared" si="7"/>
        <v>0</v>
      </c>
      <c r="M20" s="78">
        <f t="shared" si="4"/>
        <v>741000</v>
      </c>
      <c r="N20" s="80"/>
      <c r="O20" s="81"/>
      <c r="P20" s="78">
        <v>318000</v>
      </c>
      <c r="Q20" s="86">
        <f>F9</f>
        <v>0</v>
      </c>
      <c r="R20" s="78">
        <v>99000</v>
      </c>
      <c r="S20" s="87">
        <f>H9</f>
        <v>0</v>
      </c>
      <c r="T20" s="78">
        <v>324000</v>
      </c>
      <c r="U20" s="63">
        <f>J9</f>
        <v>0</v>
      </c>
      <c r="V20" s="59">
        <f t="shared" ref="V20:V21" si="8">(P20*Q20)+(R20*S20)+(T20*U20)</f>
        <v>0</v>
      </c>
      <c r="W20" s="7">
        <f t="shared" si="6"/>
        <v>0</v>
      </c>
    </row>
    <row r="21" spans="1:23" s="50" customFormat="1" ht="24.95" customHeight="1" x14ac:dyDescent="0.15">
      <c r="A21" s="54"/>
      <c r="B21" s="55" t="s">
        <v>25</v>
      </c>
      <c r="C21" s="88">
        <v>1600</v>
      </c>
      <c r="D21" s="56">
        <f t="shared" si="0"/>
        <v>0</v>
      </c>
      <c r="E21" s="26">
        <v>0.85</v>
      </c>
      <c r="F21" s="26">
        <v>1</v>
      </c>
      <c r="G21" s="57">
        <f t="shared" si="1"/>
        <v>0</v>
      </c>
      <c r="H21" s="58">
        <f t="shared" si="2"/>
        <v>0</v>
      </c>
      <c r="I21" s="26">
        <v>1</v>
      </c>
      <c r="J21" s="57">
        <f t="shared" si="3"/>
        <v>0</v>
      </c>
      <c r="K21" s="59"/>
      <c r="L21" s="57">
        <f t="shared" si="7"/>
        <v>0</v>
      </c>
      <c r="M21" s="78">
        <f t="shared" si="4"/>
        <v>670000</v>
      </c>
      <c r="N21" s="80"/>
      <c r="O21" s="81"/>
      <c r="P21" s="78">
        <v>289000</v>
      </c>
      <c r="Q21" s="86">
        <f>F9</f>
        <v>0</v>
      </c>
      <c r="R21" s="78">
        <v>91000</v>
      </c>
      <c r="S21" s="87">
        <f>H9</f>
        <v>0</v>
      </c>
      <c r="T21" s="78">
        <v>290000</v>
      </c>
      <c r="U21" s="63">
        <f>J9</f>
        <v>0</v>
      </c>
      <c r="V21" s="59">
        <f t="shared" si="8"/>
        <v>0</v>
      </c>
      <c r="W21" s="7">
        <f t="shared" si="6"/>
        <v>0</v>
      </c>
    </row>
    <row r="22" spans="1:23" s="50" customFormat="1" ht="24.95" customHeight="1" x14ac:dyDescent="0.15">
      <c r="A22" s="54"/>
      <c r="B22" s="55" t="s">
        <v>26</v>
      </c>
      <c r="C22" s="88">
        <v>1600</v>
      </c>
      <c r="D22" s="56">
        <f t="shared" si="0"/>
        <v>0</v>
      </c>
      <c r="E22" s="26">
        <v>0.85</v>
      </c>
      <c r="F22" s="26">
        <v>1</v>
      </c>
      <c r="G22" s="57">
        <f>C22*D22*E22*F22</f>
        <v>0</v>
      </c>
      <c r="H22" s="58">
        <f t="shared" si="2"/>
        <v>0</v>
      </c>
      <c r="I22" s="26">
        <v>1</v>
      </c>
      <c r="J22" s="57">
        <f t="shared" si="3"/>
        <v>0</v>
      </c>
      <c r="K22" s="59"/>
      <c r="L22" s="57">
        <f>G22+J22-K22</f>
        <v>0</v>
      </c>
      <c r="M22" s="78">
        <f t="shared" si="4"/>
        <v>615000</v>
      </c>
      <c r="N22" s="78">
        <v>359000</v>
      </c>
      <c r="O22" s="79">
        <f>D9</f>
        <v>0</v>
      </c>
      <c r="P22" s="80"/>
      <c r="Q22" s="81"/>
      <c r="R22" s="80"/>
      <c r="S22" s="81"/>
      <c r="T22" s="78">
        <v>256000</v>
      </c>
      <c r="U22" s="63">
        <f>J9</f>
        <v>0</v>
      </c>
      <c r="V22" s="59">
        <f>(N22*O22)+(T22*U22)</f>
        <v>0</v>
      </c>
      <c r="W22" s="7">
        <f t="shared" si="6"/>
        <v>0</v>
      </c>
    </row>
    <row r="23" spans="1:23" s="50" customFormat="1" ht="24.95" customHeight="1" x14ac:dyDescent="0.15">
      <c r="A23" s="54"/>
      <c r="B23" s="55" t="s">
        <v>27</v>
      </c>
      <c r="C23" s="88">
        <v>1600</v>
      </c>
      <c r="D23" s="56">
        <f t="shared" si="0"/>
        <v>0</v>
      </c>
      <c r="E23" s="26">
        <v>0.85</v>
      </c>
      <c r="F23" s="26">
        <v>1</v>
      </c>
      <c r="G23" s="57">
        <f t="shared" si="1"/>
        <v>0</v>
      </c>
      <c r="H23" s="58">
        <f t="shared" si="2"/>
        <v>0</v>
      </c>
      <c r="I23" s="26">
        <v>1</v>
      </c>
      <c r="J23" s="57">
        <f t="shared" si="3"/>
        <v>0</v>
      </c>
      <c r="K23" s="59"/>
      <c r="L23" s="57">
        <f t="shared" si="7"/>
        <v>0</v>
      </c>
      <c r="M23" s="78">
        <f t="shared" si="4"/>
        <v>549000</v>
      </c>
      <c r="N23" s="78">
        <v>295000</v>
      </c>
      <c r="O23" s="79">
        <f>D9</f>
        <v>0</v>
      </c>
      <c r="P23" s="80"/>
      <c r="Q23" s="81"/>
      <c r="R23" s="80"/>
      <c r="S23" s="81"/>
      <c r="T23" s="78">
        <v>254000</v>
      </c>
      <c r="U23" s="63">
        <f>J9</f>
        <v>0</v>
      </c>
      <c r="V23" s="59">
        <f t="shared" ref="V23:V27" si="9">(N23*O23)+(T23*U23)</f>
        <v>0</v>
      </c>
      <c r="W23" s="7">
        <f t="shared" si="6"/>
        <v>0</v>
      </c>
    </row>
    <row r="24" spans="1:23" s="50" customFormat="1" ht="24.95" customHeight="1" x14ac:dyDescent="0.15">
      <c r="A24" s="54"/>
      <c r="B24" s="55" t="s">
        <v>28</v>
      </c>
      <c r="C24" s="88">
        <v>1600</v>
      </c>
      <c r="D24" s="56">
        <f t="shared" si="0"/>
        <v>0</v>
      </c>
      <c r="E24" s="26">
        <v>0.85</v>
      </c>
      <c r="F24" s="26">
        <v>1</v>
      </c>
      <c r="G24" s="57">
        <f t="shared" si="1"/>
        <v>0</v>
      </c>
      <c r="H24" s="58">
        <f t="shared" si="2"/>
        <v>0</v>
      </c>
      <c r="I24" s="26">
        <v>1</v>
      </c>
      <c r="J24" s="57">
        <f t="shared" si="3"/>
        <v>0</v>
      </c>
      <c r="K24" s="59"/>
      <c r="L24" s="57">
        <f t="shared" si="7"/>
        <v>0</v>
      </c>
      <c r="M24" s="78">
        <f t="shared" si="4"/>
        <v>550000</v>
      </c>
      <c r="N24" s="78">
        <v>306000</v>
      </c>
      <c r="O24" s="79">
        <f>D9</f>
        <v>0</v>
      </c>
      <c r="P24" s="80"/>
      <c r="Q24" s="81"/>
      <c r="R24" s="80"/>
      <c r="S24" s="81"/>
      <c r="T24" s="78">
        <v>244000</v>
      </c>
      <c r="U24" s="63">
        <f>J9</f>
        <v>0</v>
      </c>
      <c r="V24" s="59">
        <f t="shared" si="9"/>
        <v>0</v>
      </c>
      <c r="W24" s="7">
        <f t="shared" si="6"/>
        <v>0</v>
      </c>
    </row>
    <row r="25" spans="1:23" s="50" customFormat="1" ht="24.95" customHeight="1" x14ac:dyDescent="0.15">
      <c r="A25" s="54"/>
      <c r="B25" s="55" t="s">
        <v>29</v>
      </c>
      <c r="C25" s="88">
        <v>1600</v>
      </c>
      <c r="D25" s="56">
        <f t="shared" si="0"/>
        <v>0</v>
      </c>
      <c r="E25" s="26">
        <v>0.85</v>
      </c>
      <c r="F25" s="26">
        <v>1</v>
      </c>
      <c r="G25" s="57">
        <f t="shared" si="1"/>
        <v>0</v>
      </c>
      <c r="H25" s="58">
        <f t="shared" si="2"/>
        <v>0</v>
      </c>
      <c r="I25" s="26">
        <v>1</v>
      </c>
      <c r="J25" s="57">
        <f t="shared" si="3"/>
        <v>0</v>
      </c>
      <c r="K25" s="59"/>
      <c r="L25" s="57">
        <f t="shared" si="7"/>
        <v>0</v>
      </c>
      <c r="M25" s="78">
        <f t="shared" si="4"/>
        <v>550000</v>
      </c>
      <c r="N25" s="78">
        <v>295000</v>
      </c>
      <c r="O25" s="79">
        <f>D9</f>
        <v>0</v>
      </c>
      <c r="P25" s="80"/>
      <c r="Q25" s="81"/>
      <c r="R25" s="80"/>
      <c r="S25" s="81"/>
      <c r="T25" s="78">
        <v>255000</v>
      </c>
      <c r="U25" s="63">
        <f>J9</f>
        <v>0</v>
      </c>
      <c r="V25" s="59">
        <f>(N25*O25)+(T25*U25)</f>
        <v>0</v>
      </c>
      <c r="W25" s="7">
        <f t="shared" si="6"/>
        <v>0</v>
      </c>
    </row>
    <row r="26" spans="1:23" s="50" customFormat="1" ht="24.95" customHeight="1" x14ac:dyDescent="0.15">
      <c r="A26" s="54"/>
      <c r="B26" s="55" t="s">
        <v>30</v>
      </c>
      <c r="C26" s="88">
        <v>1600</v>
      </c>
      <c r="D26" s="56">
        <f t="shared" si="0"/>
        <v>0</v>
      </c>
      <c r="E26" s="26">
        <v>0.85</v>
      </c>
      <c r="F26" s="26">
        <v>1</v>
      </c>
      <c r="G26" s="57">
        <f t="shared" si="1"/>
        <v>0</v>
      </c>
      <c r="H26" s="58">
        <f t="shared" si="2"/>
        <v>0</v>
      </c>
      <c r="I26" s="26">
        <v>1</v>
      </c>
      <c r="J26" s="57">
        <f t="shared" si="3"/>
        <v>0</v>
      </c>
      <c r="K26" s="59"/>
      <c r="L26" s="57">
        <f t="shared" si="7"/>
        <v>0</v>
      </c>
      <c r="M26" s="78">
        <f t="shared" si="4"/>
        <v>509000</v>
      </c>
      <c r="N26" s="78">
        <v>284000</v>
      </c>
      <c r="O26" s="79">
        <f>D9</f>
        <v>0</v>
      </c>
      <c r="P26" s="80"/>
      <c r="Q26" s="81"/>
      <c r="R26" s="80"/>
      <c r="S26" s="81"/>
      <c r="T26" s="78">
        <v>225000</v>
      </c>
      <c r="U26" s="63">
        <f>J9</f>
        <v>0</v>
      </c>
      <c r="V26" s="59">
        <f t="shared" si="9"/>
        <v>0</v>
      </c>
      <c r="W26" s="7">
        <f t="shared" si="6"/>
        <v>0</v>
      </c>
    </row>
    <row r="27" spans="1:23" s="50" customFormat="1" ht="24.95" customHeight="1" x14ac:dyDescent="0.15">
      <c r="A27" s="54"/>
      <c r="B27" s="55" t="s">
        <v>31</v>
      </c>
      <c r="C27" s="88">
        <v>1600</v>
      </c>
      <c r="D27" s="56">
        <f t="shared" si="0"/>
        <v>0</v>
      </c>
      <c r="E27" s="26">
        <v>0.85</v>
      </c>
      <c r="F27" s="26">
        <v>1</v>
      </c>
      <c r="G27" s="57">
        <f t="shared" si="1"/>
        <v>0</v>
      </c>
      <c r="H27" s="58">
        <f t="shared" si="2"/>
        <v>0</v>
      </c>
      <c r="I27" s="26">
        <v>1</v>
      </c>
      <c r="J27" s="57">
        <f t="shared" si="3"/>
        <v>0</v>
      </c>
      <c r="K27" s="59"/>
      <c r="L27" s="57">
        <f t="shared" si="7"/>
        <v>0</v>
      </c>
      <c r="M27" s="78">
        <f t="shared" si="4"/>
        <v>564000</v>
      </c>
      <c r="N27" s="78">
        <v>322000</v>
      </c>
      <c r="O27" s="79">
        <f>D9</f>
        <v>0</v>
      </c>
      <c r="P27" s="80"/>
      <c r="Q27" s="81"/>
      <c r="R27" s="80"/>
      <c r="S27" s="81"/>
      <c r="T27" s="78">
        <v>242000</v>
      </c>
      <c r="U27" s="63">
        <f>J9</f>
        <v>0</v>
      </c>
      <c r="V27" s="59">
        <f t="shared" si="9"/>
        <v>0</v>
      </c>
      <c r="W27" s="7">
        <f t="shared" si="6"/>
        <v>0</v>
      </c>
    </row>
    <row r="28" spans="1:23" s="50" customFormat="1" ht="44.25" customHeight="1" x14ac:dyDescent="0.15">
      <c r="A28" s="114"/>
      <c r="B28" s="115" t="s">
        <v>10</v>
      </c>
      <c r="C28" s="117"/>
      <c r="D28" s="117"/>
      <c r="E28" s="117"/>
      <c r="F28" s="117"/>
      <c r="G28" s="111">
        <f>SUM(G16:G27)</f>
        <v>0</v>
      </c>
      <c r="H28" s="105"/>
      <c r="I28" s="106"/>
      <c r="J28" s="111">
        <f>SUM(J16:J27)</f>
        <v>0</v>
      </c>
      <c r="K28" s="112">
        <f>SUM(K16:K27)</f>
        <v>0</v>
      </c>
      <c r="L28" s="111">
        <f>SUM(L16:L27)</f>
        <v>0</v>
      </c>
      <c r="M28" s="110">
        <f>SUM(M16:M27)</f>
        <v>7275000</v>
      </c>
      <c r="N28" s="110">
        <f>N16+N17+N18+N22+N23+N24+N25+N26+N27</f>
        <v>2859000</v>
      </c>
      <c r="O28" s="108"/>
      <c r="P28" s="110">
        <f>SUM(P19:P21)</f>
        <v>938000</v>
      </c>
      <c r="Q28" s="108"/>
      <c r="R28" s="110">
        <f>SUM(R19:R21)</f>
        <v>295000</v>
      </c>
      <c r="S28" s="108"/>
      <c r="T28" s="103">
        <f>SUM(T16:T27)</f>
        <v>3183000</v>
      </c>
      <c r="U28" s="105"/>
      <c r="V28" s="111">
        <f>SUM(V16:V27)</f>
        <v>0</v>
      </c>
      <c r="W28" s="69" t="s">
        <v>121</v>
      </c>
    </row>
    <row r="29" spans="1:23" s="50" customFormat="1" ht="45" customHeight="1" x14ac:dyDescent="0.15">
      <c r="A29" s="114"/>
      <c r="B29" s="116"/>
      <c r="C29" s="117"/>
      <c r="D29" s="117"/>
      <c r="E29" s="117"/>
      <c r="F29" s="117"/>
      <c r="G29" s="111"/>
      <c r="H29" s="105"/>
      <c r="I29" s="107"/>
      <c r="J29" s="111"/>
      <c r="K29" s="113"/>
      <c r="L29" s="111"/>
      <c r="M29" s="110"/>
      <c r="N29" s="110"/>
      <c r="O29" s="109"/>
      <c r="P29" s="110"/>
      <c r="Q29" s="109"/>
      <c r="R29" s="110"/>
      <c r="S29" s="109"/>
      <c r="T29" s="104"/>
      <c r="U29" s="105"/>
      <c r="V29" s="111"/>
      <c r="W29" s="70">
        <f>SUM(W16:W27)</f>
        <v>0</v>
      </c>
    </row>
    <row r="30" spans="1:23" s="50" customFormat="1" ht="62.25" customHeight="1" x14ac:dyDescent="0.15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W30" s="71" t="s">
        <v>96</v>
      </c>
    </row>
    <row r="31" spans="1:23" s="50" customFormat="1" ht="24.75" customHeight="1" x14ac:dyDescent="0.15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</row>
    <row r="32" spans="1:23" s="50" customFormat="1" x14ac:dyDescent="0.15"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72"/>
      <c r="U32" s="37"/>
      <c r="V32" s="37"/>
    </row>
    <row r="33" spans="2:22" s="50" customFormat="1" x14ac:dyDescent="0.15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</row>
    <row r="34" spans="2:22" s="50" customFormat="1" x14ac:dyDescent="0.15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</row>
  </sheetData>
  <sheetProtection selectLockedCells="1"/>
  <mergeCells count="51">
    <mergeCell ref="B5:C5"/>
    <mergeCell ref="D5:E5"/>
    <mergeCell ref="B8:C9"/>
    <mergeCell ref="D8:E8"/>
    <mergeCell ref="F8:G8"/>
    <mergeCell ref="D9:E9"/>
    <mergeCell ref="F9:G9"/>
    <mergeCell ref="G5:H5"/>
    <mergeCell ref="P28:P29"/>
    <mergeCell ref="Q28:Q29"/>
    <mergeCell ref="R28:R29"/>
    <mergeCell ref="A12:A15"/>
    <mergeCell ref="B12:B15"/>
    <mergeCell ref="H13:J13"/>
    <mergeCell ref="D13:G13"/>
    <mergeCell ref="W12:W14"/>
    <mergeCell ref="C13:C14"/>
    <mergeCell ref="L13:L14"/>
    <mergeCell ref="M13:M14"/>
    <mergeCell ref="N13:O13"/>
    <mergeCell ref="P13:Q13"/>
    <mergeCell ref="R13:S13"/>
    <mergeCell ref="M12:V12"/>
    <mergeCell ref="T13:U13"/>
    <mergeCell ref="V13:V14"/>
    <mergeCell ref="J8:K8"/>
    <mergeCell ref="A28:A29"/>
    <mergeCell ref="B28:B29"/>
    <mergeCell ref="C28:C29"/>
    <mergeCell ref="D28:D29"/>
    <mergeCell ref="E28:E29"/>
    <mergeCell ref="F28:F29"/>
    <mergeCell ref="K13:K14"/>
    <mergeCell ref="C12:L12"/>
    <mergeCell ref="K28:K29"/>
    <mergeCell ref="I5:J5"/>
    <mergeCell ref="V28:V29"/>
    <mergeCell ref="O28:O29"/>
    <mergeCell ref="G28:G29"/>
    <mergeCell ref="H28:H29"/>
    <mergeCell ref="J28:J29"/>
    <mergeCell ref="L28:L29"/>
    <mergeCell ref="M28:M29"/>
    <mergeCell ref="N28:N29"/>
    <mergeCell ref="I28:I29"/>
    <mergeCell ref="H9:I9"/>
    <mergeCell ref="H8:I8"/>
    <mergeCell ref="S28:S29"/>
    <mergeCell ref="T28:T29"/>
    <mergeCell ref="U28:U29"/>
    <mergeCell ref="J9:K9"/>
  </mergeCells>
  <phoneticPr fontId="1"/>
  <pageMargins left="0.7" right="0.7" top="0.75" bottom="0.75" header="0.3" footer="0.3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3"/>
  <sheetViews>
    <sheetView showGridLines="0" view="pageBreakPreview" topLeftCell="A13" zoomScale="70" zoomScaleNormal="70" zoomScaleSheetLayoutView="70" workbookViewId="0"/>
  </sheetViews>
  <sheetFormatPr defaultColWidth="9" defaultRowHeight="13.5" x14ac:dyDescent="0.15"/>
  <cols>
    <col min="1" max="1" width="5.125" style="37" customWidth="1"/>
    <col min="2" max="2" width="9" style="37"/>
    <col min="3" max="3" width="11.875" style="37" customWidth="1"/>
    <col min="4" max="4" width="9.625" style="37" customWidth="1"/>
    <col min="5" max="6" width="9" style="37"/>
    <col min="7" max="7" width="15.375" style="37" customWidth="1"/>
    <col min="8" max="8" width="14" style="37" customWidth="1"/>
    <col min="9" max="9" width="14.75" style="37" customWidth="1"/>
    <col min="10" max="10" width="12.625" style="37" customWidth="1"/>
    <col min="11" max="11" width="14.875" style="37" customWidth="1"/>
    <col min="12" max="12" width="13" style="37" customWidth="1"/>
    <col min="13" max="13" width="13.125" style="37" customWidth="1"/>
    <col min="14" max="14" width="11.625" style="37" customWidth="1"/>
    <col min="15" max="15" width="12.25" style="37" customWidth="1"/>
    <col min="16" max="16" width="12.125" style="37" customWidth="1"/>
    <col min="17" max="17" width="13.125" style="37" customWidth="1"/>
    <col min="18" max="18" width="12.375" style="37" customWidth="1"/>
    <col min="19" max="19" width="17.375" style="37" customWidth="1"/>
    <col min="20" max="20" width="20.125" style="37" customWidth="1"/>
    <col min="21" max="16384" width="9" style="37"/>
  </cols>
  <sheetData>
    <row r="1" spans="1:20" ht="23.25" customHeight="1" x14ac:dyDescent="0.15">
      <c r="A1" s="37" t="s">
        <v>70</v>
      </c>
    </row>
    <row r="2" spans="1:20" s="43" customFormat="1" ht="32.25" customHeight="1" x14ac:dyDescent="0.15">
      <c r="A2" s="39" t="s">
        <v>72</v>
      </c>
      <c r="B2" s="40"/>
      <c r="C2" s="40"/>
      <c r="D2" s="44" t="s">
        <v>80</v>
      </c>
      <c r="E2" s="42"/>
      <c r="F2" s="42"/>
      <c r="G2" s="42"/>
    </row>
    <row r="3" spans="1:20" ht="35.25" customHeight="1" thickBot="1" x14ac:dyDescent="0.2">
      <c r="A3" s="45" t="s">
        <v>86</v>
      </c>
      <c r="B3" s="46"/>
      <c r="C3" s="38"/>
      <c r="D3" s="47"/>
      <c r="E3" s="38"/>
      <c r="F3" s="38"/>
      <c r="G3" s="38"/>
      <c r="H3" s="38"/>
      <c r="I3" s="38"/>
    </row>
    <row r="4" spans="1:20" ht="45" customHeight="1" thickBot="1" x14ac:dyDescent="0.2">
      <c r="A4" s="45"/>
      <c r="B4" s="128" t="s">
        <v>78</v>
      </c>
      <c r="C4" s="129"/>
      <c r="D4" s="130"/>
      <c r="E4" s="131"/>
      <c r="F4" s="38"/>
      <c r="G4" s="164"/>
      <c r="H4" s="165"/>
      <c r="I4" s="166"/>
      <c r="J4" s="166"/>
    </row>
    <row r="5" spans="1:20" ht="18" customHeight="1" x14ac:dyDescent="0.15">
      <c r="A5" s="45"/>
      <c r="B5" s="46"/>
      <c r="C5" s="38"/>
      <c r="D5" s="47"/>
      <c r="E5" s="38"/>
      <c r="F5" s="38"/>
      <c r="G5" s="38"/>
      <c r="H5" s="38"/>
      <c r="I5" s="38"/>
    </row>
    <row r="6" spans="1:20" ht="41.25" customHeight="1" thickBot="1" x14ac:dyDescent="0.2">
      <c r="A6" s="45" t="s">
        <v>87</v>
      </c>
      <c r="B6" s="46"/>
      <c r="C6" s="38"/>
      <c r="D6" s="47"/>
      <c r="E6" s="38"/>
      <c r="F6" s="38"/>
      <c r="G6" s="38"/>
      <c r="H6" s="38"/>
      <c r="I6" s="38"/>
    </row>
    <row r="7" spans="1:20" ht="24" customHeight="1" x14ac:dyDescent="0.15">
      <c r="A7" s="45"/>
      <c r="B7" s="135" t="s">
        <v>73</v>
      </c>
      <c r="C7" s="136"/>
      <c r="D7" s="167" t="s">
        <v>74</v>
      </c>
      <c r="E7" s="168"/>
      <c r="F7" s="141" t="s">
        <v>75</v>
      </c>
      <c r="G7" s="142"/>
      <c r="H7" s="143" t="s">
        <v>82</v>
      </c>
      <c r="I7" s="144"/>
      <c r="J7" s="145" t="s">
        <v>76</v>
      </c>
      <c r="K7" s="146"/>
    </row>
    <row r="8" spans="1:20" ht="36.75" customHeight="1" thickBot="1" x14ac:dyDescent="0.2">
      <c r="A8" s="45"/>
      <c r="B8" s="137"/>
      <c r="C8" s="138"/>
      <c r="D8" s="147"/>
      <c r="E8" s="148"/>
      <c r="F8" s="149"/>
      <c r="G8" s="150"/>
      <c r="H8" s="151"/>
      <c r="I8" s="152"/>
      <c r="J8" s="153"/>
      <c r="K8" s="154"/>
    </row>
    <row r="9" spans="1:20" ht="16.5" customHeight="1" x14ac:dyDescent="0.15">
      <c r="A9" s="45"/>
      <c r="B9" s="46"/>
      <c r="C9" s="38"/>
      <c r="D9" s="48"/>
      <c r="E9" s="38"/>
      <c r="F9" s="38"/>
      <c r="G9" s="38"/>
      <c r="H9" s="38"/>
      <c r="I9" s="38"/>
    </row>
    <row r="10" spans="1:20" s="50" customFormat="1" ht="39.75" customHeight="1" x14ac:dyDescent="0.15">
      <c r="A10" s="49" t="s">
        <v>118</v>
      </c>
    </row>
    <row r="11" spans="1:20" s="50" customFormat="1" ht="24.95" customHeight="1" x14ac:dyDescent="0.15">
      <c r="A11" s="176"/>
      <c r="B11" s="161" t="s">
        <v>2</v>
      </c>
      <c r="C11" s="121" t="s">
        <v>3</v>
      </c>
      <c r="D11" s="123"/>
      <c r="E11" s="123"/>
      <c r="F11" s="123"/>
      <c r="G11" s="123"/>
      <c r="H11" s="123"/>
      <c r="I11" s="122"/>
      <c r="J11" s="123" t="s">
        <v>4</v>
      </c>
      <c r="K11" s="123"/>
      <c r="L11" s="123"/>
      <c r="M11" s="123"/>
      <c r="N11" s="123"/>
      <c r="O11" s="123"/>
      <c r="P11" s="123"/>
      <c r="Q11" s="123"/>
      <c r="R11" s="123"/>
      <c r="S11" s="122"/>
      <c r="T11" s="169" t="s">
        <v>65</v>
      </c>
    </row>
    <row r="12" spans="1:20" s="50" customFormat="1" ht="24.95" customHeight="1" x14ac:dyDescent="0.15">
      <c r="A12" s="176"/>
      <c r="B12" s="161"/>
      <c r="C12" s="121" t="s">
        <v>35</v>
      </c>
      <c r="D12" s="123"/>
      <c r="E12" s="123"/>
      <c r="F12" s="123"/>
      <c r="G12" s="122"/>
      <c r="H12" s="118" t="s">
        <v>100</v>
      </c>
      <c r="I12" s="118" t="s">
        <v>107</v>
      </c>
      <c r="J12" s="118" t="s">
        <v>116</v>
      </c>
      <c r="K12" s="161" t="s">
        <v>7</v>
      </c>
      <c r="L12" s="161"/>
      <c r="M12" s="161" t="s">
        <v>8</v>
      </c>
      <c r="N12" s="161"/>
      <c r="O12" s="161" t="s">
        <v>83</v>
      </c>
      <c r="P12" s="161"/>
      <c r="Q12" s="161" t="s">
        <v>9</v>
      </c>
      <c r="R12" s="161"/>
      <c r="S12" s="174" t="s">
        <v>6</v>
      </c>
      <c r="T12" s="170"/>
    </row>
    <row r="13" spans="1:20" s="52" customFormat="1" ht="63" customHeight="1" x14ac:dyDescent="0.15">
      <c r="A13" s="176"/>
      <c r="B13" s="161"/>
      <c r="C13" s="51" t="s">
        <v>95</v>
      </c>
      <c r="D13" s="51" t="s">
        <v>94</v>
      </c>
      <c r="E13" s="51" t="s">
        <v>5</v>
      </c>
      <c r="F13" s="69" t="s">
        <v>114</v>
      </c>
      <c r="G13" s="51" t="s">
        <v>6</v>
      </c>
      <c r="H13" s="124"/>
      <c r="I13" s="124"/>
      <c r="J13" s="120"/>
      <c r="K13" s="51" t="s">
        <v>119</v>
      </c>
      <c r="L13" s="51" t="s">
        <v>90</v>
      </c>
      <c r="M13" s="51" t="s">
        <v>119</v>
      </c>
      <c r="N13" s="51" t="s">
        <v>91</v>
      </c>
      <c r="O13" s="51" t="s">
        <v>119</v>
      </c>
      <c r="P13" s="51" t="s">
        <v>92</v>
      </c>
      <c r="Q13" s="51" t="s">
        <v>119</v>
      </c>
      <c r="R13" s="51" t="s">
        <v>93</v>
      </c>
      <c r="S13" s="174"/>
      <c r="T13" s="171"/>
    </row>
    <row r="14" spans="1:20" s="52" customFormat="1" ht="62.25" customHeight="1" x14ac:dyDescent="0.15">
      <c r="A14" s="176"/>
      <c r="B14" s="161"/>
      <c r="C14" s="51" t="s">
        <v>11</v>
      </c>
      <c r="D14" s="51" t="s">
        <v>12</v>
      </c>
      <c r="E14" s="51" t="s">
        <v>13</v>
      </c>
      <c r="F14" s="51" t="s">
        <v>63</v>
      </c>
      <c r="G14" s="51" t="s">
        <v>64</v>
      </c>
      <c r="H14" s="51" t="s">
        <v>106</v>
      </c>
      <c r="I14" s="74" t="s">
        <v>108</v>
      </c>
      <c r="J14" s="51" t="s">
        <v>14</v>
      </c>
      <c r="K14" s="51" t="s">
        <v>15</v>
      </c>
      <c r="L14" s="51" t="s">
        <v>49</v>
      </c>
      <c r="M14" s="51" t="s">
        <v>16</v>
      </c>
      <c r="N14" s="51" t="s">
        <v>17</v>
      </c>
      <c r="O14" s="51" t="s">
        <v>18</v>
      </c>
      <c r="P14" s="51" t="s">
        <v>19</v>
      </c>
      <c r="Q14" s="51" t="s">
        <v>109</v>
      </c>
      <c r="R14" s="51" t="s">
        <v>110</v>
      </c>
      <c r="S14" s="51" t="s">
        <v>111</v>
      </c>
      <c r="T14" s="51" t="s">
        <v>112</v>
      </c>
    </row>
    <row r="15" spans="1:20" s="50" customFormat="1" ht="24.95" customHeight="1" x14ac:dyDescent="0.15">
      <c r="A15" s="54"/>
      <c r="B15" s="55" t="s">
        <v>20</v>
      </c>
      <c r="C15" s="30">
        <v>700</v>
      </c>
      <c r="D15" s="56">
        <f>$D$4</f>
        <v>0</v>
      </c>
      <c r="E15" s="26">
        <v>0.85</v>
      </c>
      <c r="F15" s="26">
        <v>1</v>
      </c>
      <c r="G15" s="57">
        <f t="shared" ref="G15:G26" si="0">C15*D15*E15*F15</f>
        <v>0</v>
      </c>
      <c r="H15" s="75"/>
      <c r="I15" s="76">
        <f>G15-H15</f>
        <v>0</v>
      </c>
      <c r="J15" s="78">
        <f>K15+M15+O15+Q15</f>
        <v>220000</v>
      </c>
      <c r="K15" s="78">
        <v>108000</v>
      </c>
      <c r="L15" s="60">
        <f>$D$8</f>
        <v>0</v>
      </c>
      <c r="M15" s="61"/>
      <c r="N15" s="62"/>
      <c r="O15" s="61"/>
      <c r="P15" s="62"/>
      <c r="Q15" s="78">
        <v>112000</v>
      </c>
      <c r="R15" s="63">
        <f>$J$8</f>
        <v>0</v>
      </c>
      <c r="S15" s="59">
        <f>(K15*L15)+(Q15*R15)</f>
        <v>0</v>
      </c>
      <c r="T15" s="7">
        <f>INT(I15+S15)</f>
        <v>0</v>
      </c>
    </row>
    <row r="16" spans="1:20" s="50" customFormat="1" ht="24.95" customHeight="1" x14ac:dyDescent="0.15">
      <c r="A16" s="54"/>
      <c r="B16" s="55" t="s">
        <v>21</v>
      </c>
      <c r="C16" s="30">
        <v>700</v>
      </c>
      <c r="D16" s="56">
        <f>$D$4</f>
        <v>0</v>
      </c>
      <c r="E16" s="26">
        <v>0.85</v>
      </c>
      <c r="F16" s="26">
        <v>1</v>
      </c>
      <c r="G16" s="57">
        <f t="shared" si="0"/>
        <v>0</v>
      </c>
      <c r="H16" s="75"/>
      <c r="I16" s="76">
        <f t="shared" ref="I16:I26" si="1">G16-H16</f>
        <v>0</v>
      </c>
      <c r="J16" s="78">
        <f t="shared" ref="J16:J26" si="2">K16+M16+O16+Q16</f>
        <v>180000</v>
      </c>
      <c r="K16" s="78">
        <v>83000</v>
      </c>
      <c r="L16" s="60">
        <f t="shared" ref="L16:L17" si="3">$D$8</f>
        <v>0</v>
      </c>
      <c r="M16" s="82"/>
      <c r="N16" s="81"/>
      <c r="O16" s="82"/>
      <c r="P16" s="81"/>
      <c r="Q16" s="78">
        <v>97000</v>
      </c>
      <c r="R16" s="63">
        <f t="shared" ref="R16:R26" si="4">$J$8</f>
        <v>0</v>
      </c>
      <c r="S16" s="59">
        <f t="shared" ref="S16:S17" si="5">(K16*L16)+(Q16*R16)</f>
        <v>0</v>
      </c>
      <c r="T16" s="7">
        <f>INT(I16+S16)</f>
        <v>0</v>
      </c>
    </row>
    <row r="17" spans="1:20" s="50" customFormat="1" ht="24.95" customHeight="1" x14ac:dyDescent="0.15">
      <c r="A17" s="54"/>
      <c r="B17" s="55" t="s">
        <v>22</v>
      </c>
      <c r="C17" s="30">
        <v>700</v>
      </c>
      <c r="D17" s="56">
        <f t="shared" ref="D17:D25" si="6">$D$4</f>
        <v>0</v>
      </c>
      <c r="E17" s="26">
        <v>0.85</v>
      </c>
      <c r="F17" s="26">
        <v>1</v>
      </c>
      <c r="G17" s="57">
        <f t="shared" si="0"/>
        <v>0</v>
      </c>
      <c r="H17" s="75"/>
      <c r="I17" s="76">
        <f t="shared" si="1"/>
        <v>0</v>
      </c>
      <c r="J17" s="78">
        <f t="shared" si="2"/>
        <v>242000</v>
      </c>
      <c r="K17" s="78">
        <v>132000</v>
      </c>
      <c r="L17" s="60">
        <f t="shared" si="3"/>
        <v>0</v>
      </c>
      <c r="M17" s="80"/>
      <c r="N17" s="81"/>
      <c r="O17" s="80"/>
      <c r="P17" s="81"/>
      <c r="Q17" s="78">
        <v>110000</v>
      </c>
      <c r="R17" s="63">
        <f t="shared" si="4"/>
        <v>0</v>
      </c>
      <c r="S17" s="59">
        <f t="shared" si="5"/>
        <v>0</v>
      </c>
      <c r="T17" s="7">
        <f t="shared" ref="T17:T26" si="7">INT(I17+S17)</f>
        <v>0</v>
      </c>
    </row>
    <row r="18" spans="1:20" s="50" customFormat="1" ht="24.95" customHeight="1" x14ac:dyDescent="0.15">
      <c r="A18" s="54"/>
      <c r="B18" s="55" t="s">
        <v>23</v>
      </c>
      <c r="C18" s="30">
        <v>700</v>
      </c>
      <c r="D18" s="56">
        <f t="shared" si="6"/>
        <v>0</v>
      </c>
      <c r="E18" s="26">
        <v>0.85</v>
      </c>
      <c r="F18" s="26">
        <v>1</v>
      </c>
      <c r="G18" s="57">
        <f t="shared" si="0"/>
        <v>0</v>
      </c>
      <c r="H18" s="75"/>
      <c r="I18" s="76">
        <f t="shared" si="1"/>
        <v>0</v>
      </c>
      <c r="J18" s="78">
        <f t="shared" si="2"/>
        <v>345000</v>
      </c>
      <c r="K18" s="80"/>
      <c r="L18" s="62"/>
      <c r="M18" s="85">
        <v>136000</v>
      </c>
      <c r="N18" s="86">
        <f>$F$8</f>
        <v>0</v>
      </c>
      <c r="O18" s="85">
        <v>45000</v>
      </c>
      <c r="P18" s="87">
        <f>$H$8</f>
        <v>0</v>
      </c>
      <c r="Q18" s="78">
        <v>164000</v>
      </c>
      <c r="R18" s="63">
        <f t="shared" si="4"/>
        <v>0</v>
      </c>
      <c r="S18" s="59">
        <f>(M18*N18)+(O18*P18)+(Q18*R18)</f>
        <v>0</v>
      </c>
      <c r="T18" s="7">
        <f t="shared" si="7"/>
        <v>0</v>
      </c>
    </row>
    <row r="19" spans="1:20" s="50" customFormat="1" ht="24.95" customHeight="1" x14ac:dyDescent="0.15">
      <c r="A19" s="54"/>
      <c r="B19" s="55" t="s">
        <v>24</v>
      </c>
      <c r="C19" s="30">
        <v>700</v>
      </c>
      <c r="D19" s="56">
        <f t="shared" si="6"/>
        <v>0</v>
      </c>
      <c r="E19" s="26">
        <v>0.85</v>
      </c>
      <c r="F19" s="26">
        <v>1</v>
      </c>
      <c r="G19" s="57">
        <f t="shared" si="0"/>
        <v>0</v>
      </c>
      <c r="H19" s="75"/>
      <c r="I19" s="76">
        <f t="shared" si="1"/>
        <v>0</v>
      </c>
      <c r="J19" s="78">
        <f t="shared" si="2"/>
        <v>358000</v>
      </c>
      <c r="K19" s="80"/>
      <c r="L19" s="62"/>
      <c r="M19" s="78">
        <v>139000</v>
      </c>
      <c r="N19" s="86">
        <f t="shared" ref="N19:N20" si="8">$F$8</f>
        <v>0</v>
      </c>
      <c r="O19" s="78">
        <v>45000</v>
      </c>
      <c r="P19" s="87">
        <f t="shared" ref="P19:P20" si="9">$H$8</f>
        <v>0</v>
      </c>
      <c r="Q19" s="78">
        <v>174000</v>
      </c>
      <c r="R19" s="63">
        <f t="shared" si="4"/>
        <v>0</v>
      </c>
      <c r="S19" s="59">
        <f t="shared" ref="S19:S20" si="10">(M19*N19)+(O19*P19)+(Q19*R19)</f>
        <v>0</v>
      </c>
      <c r="T19" s="7">
        <f>INT(I19+S19)</f>
        <v>0</v>
      </c>
    </row>
    <row r="20" spans="1:20" s="50" customFormat="1" ht="24.95" customHeight="1" x14ac:dyDescent="0.15">
      <c r="A20" s="54"/>
      <c r="B20" s="55" t="s">
        <v>25</v>
      </c>
      <c r="C20" s="30">
        <v>700</v>
      </c>
      <c r="D20" s="56">
        <f t="shared" si="6"/>
        <v>0</v>
      </c>
      <c r="E20" s="26">
        <v>0.85</v>
      </c>
      <c r="F20" s="26">
        <v>1</v>
      </c>
      <c r="G20" s="57">
        <f t="shared" si="0"/>
        <v>0</v>
      </c>
      <c r="H20" s="75"/>
      <c r="I20" s="76">
        <f t="shared" si="1"/>
        <v>0</v>
      </c>
      <c r="J20" s="78">
        <f t="shared" si="2"/>
        <v>277000</v>
      </c>
      <c r="K20" s="80"/>
      <c r="L20" s="62"/>
      <c r="M20" s="78">
        <v>105000</v>
      </c>
      <c r="N20" s="86">
        <f t="shared" si="8"/>
        <v>0</v>
      </c>
      <c r="O20" s="78">
        <v>35000</v>
      </c>
      <c r="P20" s="87">
        <f t="shared" si="9"/>
        <v>0</v>
      </c>
      <c r="Q20" s="78">
        <v>137000</v>
      </c>
      <c r="R20" s="63">
        <f t="shared" si="4"/>
        <v>0</v>
      </c>
      <c r="S20" s="59">
        <f t="shared" si="10"/>
        <v>0</v>
      </c>
      <c r="T20" s="7">
        <f t="shared" si="7"/>
        <v>0</v>
      </c>
    </row>
    <row r="21" spans="1:20" s="50" customFormat="1" ht="24.95" customHeight="1" x14ac:dyDescent="0.15">
      <c r="A21" s="54"/>
      <c r="B21" s="55" t="s">
        <v>26</v>
      </c>
      <c r="C21" s="30">
        <v>700</v>
      </c>
      <c r="D21" s="56">
        <f t="shared" si="6"/>
        <v>0</v>
      </c>
      <c r="E21" s="26">
        <v>0.85</v>
      </c>
      <c r="F21" s="26">
        <v>1</v>
      </c>
      <c r="G21" s="57">
        <f t="shared" si="0"/>
        <v>0</v>
      </c>
      <c r="H21" s="75"/>
      <c r="I21" s="76">
        <f t="shared" si="1"/>
        <v>0</v>
      </c>
      <c r="J21" s="78">
        <f t="shared" si="2"/>
        <v>198000</v>
      </c>
      <c r="K21" s="78">
        <v>96000</v>
      </c>
      <c r="L21" s="60">
        <f t="shared" ref="L21:L26" si="11">$D$8</f>
        <v>0</v>
      </c>
      <c r="M21" s="80"/>
      <c r="N21" s="81"/>
      <c r="O21" s="80"/>
      <c r="P21" s="81"/>
      <c r="Q21" s="78">
        <v>102000</v>
      </c>
      <c r="R21" s="63">
        <f t="shared" si="4"/>
        <v>0</v>
      </c>
      <c r="S21" s="59">
        <f>(K21*L21)+(Q21*R21)</f>
        <v>0</v>
      </c>
      <c r="T21" s="7">
        <f t="shared" si="7"/>
        <v>0</v>
      </c>
    </row>
    <row r="22" spans="1:20" s="50" customFormat="1" ht="24.95" customHeight="1" x14ac:dyDescent="0.15">
      <c r="A22" s="54"/>
      <c r="B22" s="55" t="s">
        <v>27</v>
      </c>
      <c r="C22" s="30">
        <v>700</v>
      </c>
      <c r="D22" s="56">
        <f t="shared" si="6"/>
        <v>0</v>
      </c>
      <c r="E22" s="26">
        <v>0.85</v>
      </c>
      <c r="F22" s="26">
        <v>1</v>
      </c>
      <c r="G22" s="57">
        <f t="shared" si="0"/>
        <v>0</v>
      </c>
      <c r="H22" s="75"/>
      <c r="I22" s="76">
        <f t="shared" si="1"/>
        <v>0</v>
      </c>
      <c r="J22" s="78">
        <f t="shared" si="2"/>
        <v>250000</v>
      </c>
      <c r="K22" s="78">
        <v>117000</v>
      </c>
      <c r="L22" s="60">
        <f t="shared" si="11"/>
        <v>0</v>
      </c>
      <c r="M22" s="80"/>
      <c r="N22" s="81"/>
      <c r="O22" s="80"/>
      <c r="P22" s="81"/>
      <c r="Q22" s="78">
        <v>133000</v>
      </c>
      <c r="R22" s="63">
        <f t="shared" si="4"/>
        <v>0</v>
      </c>
      <c r="S22" s="59">
        <f t="shared" ref="S22:S25" si="12">(K22*L22)+(Q22*R22)</f>
        <v>0</v>
      </c>
      <c r="T22" s="7">
        <f t="shared" si="7"/>
        <v>0</v>
      </c>
    </row>
    <row r="23" spans="1:20" s="50" customFormat="1" ht="24.95" customHeight="1" x14ac:dyDescent="0.15">
      <c r="A23" s="54"/>
      <c r="B23" s="55" t="s">
        <v>28</v>
      </c>
      <c r="C23" s="30">
        <v>700</v>
      </c>
      <c r="D23" s="56">
        <f t="shared" si="6"/>
        <v>0</v>
      </c>
      <c r="E23" s="26">
        <v>0.85</v>
      </c>
      <c r="F23" s="26">
        <v>1</v>
      </c>
      <c r="G23" s="57">
        <f t="shared" si="0"/>
        <v>0</v>
      </c>
      <c r="H23" s="75"/>
      <c r="I23" s="76">
        <f t="shared" si="1"/>
        <v>0</v>
      </c>
      <c r="J23" s="78">
        <f t="shared" si="2"/>
        <v>342000</v>
      </c>
      <c r="K23" s="78">
        <v>160000</v>
      </c>
      <c r="L23" s="60">
        <f t="shared" si="11"/>
        <v>0</v>
      </c>
      <c r="M23" s="80"/>
      <c r="N23" s="81"/>
      <c r="O23" s="80"/>
      <c r="P23" s="81"/>
      <c r="Q23" s="78">
        <v>182000</v>
      </c>
      <c r="R23" s="63">
        <f t="shared" si="4"/>
        <v>0</v>
      </c>
      <c r="S23" s="59">
        <f t="shared" si="12"/>
        <v>0</v>
      </c>
      <c r="T23" s="7">
        <f t="shared" si="7"/>
        <v>0</v>
      </c>
    </row>
    <row r="24" spans="1:20" s="50" customFormat="1" ht="24.95" customHeight="1" x14ac:dyDescent="0.15">
      <c r="A24" s="54"/>
      <c r="B24" s="55" t="s">
        <v>29</v>
      </c>
      <c r="C24" s="30">
        <v>700</v>
      </c>
      <c r="D24" s="56">
        <f t="shared" si="6"/>
        <v>0</v>
      </c>
      <c r="E24" s="26">
        <v>0.85</v>
      </c>
      <c r="F24" s="26">
        <v>1</v>
      </c>
      <c r="G24" s="57">
        <f t="shared" si="0"/>
        <v>0</v>
      </c>
      <c r="H24" s="75"/>
      <c r="I24" s="76">
        <f t="shared" si="1"/>
        <v>0</v>
      </c>
      <c r="J24" s="78">
        <f t="shared" si="2"/>
        <v>365000</v>
      </c>
      <c r="K24" s="78">
        <v>166000</v>
      </c>
      <c r="L24" s="60">
        <f t="shared" si="11"/>
        <v>0</v>
      </c>
      <c r="M24" s="80"/>
      <c r="N24" s="81"/>
      <c r="O24" s="80"/>
      <c r="P24" s="81"/>
      <c r="Q24" s="78">
        <v>199000</v>
      </c>
      <c r="R24" s="63">
        <f t="shared" si="4"/>
        <v>0</v>
      </c>
      <c r="S24" s="59">
        <f t="shared" si="12"/>
        <v>0</v>
      </c>
      <c r="T24" s="7">
        <f t="shared" si="7"/>
        <v>0</v>
      </c>
    </row>
    <row r="25" spans="1:20" s="50" customFormat="1" ht="24.95" customHeight="1" x14ac:dyDescent="0.15">
      <c r="A25" s="54"/>
      <c r="B25" s="55" t="s">
        <v>30</v>
      </c>
      <c r="C25" s="30">
        <v>700</v>
      </c>
      <c r="D25" s="56">
        <f t="shared" si="6"/>
        <v>0</v>
      </c>
      <c r="E25" s="26">
        <v>0.85</v>
      </c>
      <c r="F25" s="26">
        <v>1</v>
      </c>
      <c r="G25" s="57">
        <f t="shared" si="0"/>
        <v>0</v>
      </c>
      <c r="H25" s="75"/>
      <c r="I25" s="76">
        <f t="shared" si="1"/>
        <v>0</v>
      </c>
      <c r="J25" s="78">
        <f t="shared" si="2"/>
        <v>331000</v>
      </c>
      <c r="K25" s="78">
        <v>159000</v>
      </c>
      <c r="L25" s="60">
        <f t="shared" si="11"/>
        <v>0</v>
      </c>
      <c r="M25" s="80"/>
      <c r="N25" s="81"/>
      <c r="O25" s="80"/>
      <c r="P25" s="81"/>
      <c r="Q25" s="78">
        <v>172000</v>
      </c>
      <c r="R25" s="63">
        <f t="shared" si="4"/>
        <v>0</v>
      </c>
      <c r="S25" s="59">
        <f t="shared" si="12"/>
        <v>0</v>
      </c>
      <c r="T25" s="7">
        <f t="shared" si="7"/>
        <v>0</v>
      </c>
    </row>
    <row r="26" spans="1:20" s="50" customFormat="1" ht="24.95" customHeight="1" x14ac:dyDescent="0.15">
      <c r="A26" s="54"/>
      <c r="B26" s="55" t="s">
        <v>31</v>
      </c>
      <c r="C26" s="30">
        <v>700</v>
      </c>
      <c r="D26" s="56">
        <f>$D$4</f>
        <v>0</v>
      </c>
      <c r="E26" s="26">
        <v>0.85</v>
      </c>
      <c r="F26" s="26">
        <v>1</v>
      </c>
      <c r="G26" s="57">
        <f t="shared" si="0"/>
        <v>0</v>
      </c>
      <c r="H26" s="75"/>
      <c r="I26" s="76">
        <f t="shared" si="1"/>
        <v>0</v>
      </c>
      <c r="J26" s="78">
        <f t="shared" si="2"/>
        <v>302000</v>
      </c>
      <c r="K26" s="78">
        <v>148000</v>
      </c>
      <c r="L26" s="60">
        <f t="shared" si="11"/>
        <v>0</v>
      </c>
      <c r="M26" s="80"/>
      <c r="N26" s="81"/>
      <c r="O26" s="80"/>
      <c r="P26" s="81"/>
      <c r="Q26" s="78">
        <v>154000</v>
      </c>
      <c r="R26" s="63">
        <f t="shared" si="4"/>
        <v>0</v>
      </c>
      <c r="S26" s="59">
        <f>(K26*L26)+(Q26*R26)</f>
        <v>0</v>
      </c>
      <c r="T26" s="7">
        <f t="shared" si="7"/>
        <v>0</v>
      </c>
    </row>
    <row r="27" spans="1:20" s="50" customFormat="1" ht="47.25" customHeight="1" x14ac:dyDescent="0.15">
      <c r="A27" s="114"/>
      <c r="B27" s="115" t="s">
        <v>10</v>
      </c>
      <c r="C27" s="117"/>
      <c r="D27" s="117"/>
      <c r="E27" s="117"/>
      <c r="F27" s="177"/>
      <c r="G27" s="111">
        <f>SUM(G15:G26)</f>
        <v>0</v>
      </c>
      <c r="H27" s="179">
        <f>SUM(H15:H26)</f>
        <v>0</v>
      </c>
      <c r="I27" s="179">
        <f>SUM(I15:I26)</f>
        <v>0</v>
      </c>
      <c r="J27" s="175">
        <f>SUM(J15:J26)</f>
        <v>3410000</v>
      </c>
      <c r="K27" s="162">
        <f>SUM(K15:K26)</f>
        <v>1169000</v>
      </c>
      <c r="L27" s="172"/>
      <c r="M27" s="162">
        <f>SUM(M15:M26)</f>
        <v>380000</v>
      </c>
      <c r="N27" s="172"/>
      <c r="O27" s="162">
        <f>SUM(O15:O26)</f>
        <v>125000</v>
      </c>
      <c r="P27" s="172"/>
      <c r="Q27" s="162">
        <f>SUM(Q15:Q26)</f>
        <v>1736000</v>
      </c>
      <c r="R27" s="105"/>
      <c r="S27" s="111">
        <f>SUM(S15:S26)</f>
        <v>0</v>
      </c>
      <c r="T27" s="69" t="s">
        <v>122</v>
      </c>
    </row>
    <row r="28" spans="1:20" s="50" customFormat="1" ht="42.75" customHeight="1" x14ac:dyDescent="0.15">
      <c r="A28" s="114"/>
      <c r="B28" s="116"/>
      <c r="C28" s="117"/>
      <c r="D28" s="117"/>
      <c r="E28" s="117"/>
      <c r="F28" s="178"/>
      <c r="G28" s="111"/>
      <c r="H28" s="180"/>
      <c r="I28" s="180"/>
      <c r="J28" s="175"/>
      <c r="K28" s="163"/>
      <c r="L28" s="173"/>
      <c r="M28" s="163"/>
      <c r="N28" s="173"/>
      <c r="O28" s="163"/>
      <c r="P28" s="173"/>
      <c r="Q28" s="163"/>
      <c r="R28" s="105"/>
      <c r="S28" s="111"/>
      <c r="T28" s="70">
        <f>SUM(T15:T26)</f>
        <v>0</v>
      </c>
    </row>
    <row r="29" spans="1:20" s="50" customFormat="1" ht="62.25" customHeight="1" x14ac:dyDescent="0.15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S29" s="37"/>
      <c r="T29" s="71" t="s">
        <v>96</v>
      </c>
    </row>
    <row r="30" spans="1:20" s="50" customFormat="1" ht="24.75" customHeight="1" x14ac:dyDescent="0.15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</row>
    <row r="31" spans="1:20" s="50" customFormat="1" x14ac:dyDescent="0.15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</row>
    <row r="32" spans="1:20" s="50" customFormat="1" x14ac:dyDescent="0.15"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</row>
    <row r="33" spans="2:20" s="50" customFormat="1" x14ac:dyDescent="0.15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</row>
  </sheetData>
  <sheetProtection selectLockedCells="1"/>
  <mergeCells count="46">
    <mergeCell ref="A11:A14"/>
    <mergeCell ref="B11:B14"/>
    <mergeCell ref="C11:I11"/>
    <mergeCell ref="F27:F28"/>
    <mergeCell ref="I12:I13"/>
    <mergeCell ref="H12:H13"/>
    <mergeCell ref="C12:G12"/>
    <mergeCell ref="I27:I28"/>
    <mergeCell ref="H27:H28"/>
    <mergeCell ref="A27:A28"/>
    <mergeCell ref="B27:B28"/>
    <mergeCell ref="C27:C28"/>
    <mergeCell ref="D27:D28"/>
    <mergeCell ref="E27:E28"/>
    <mergeCell ref="G27:G28"/>
    <mergeCell ref="T11:T13"/>
    <mergeCell ref="J11:S11"/>
    <mergeCell ref="S27:S28"/>
    <mergeCell ref="M27:M28"/>
    <mergeCell ref="N27:N28"/>
    <mergeCell ref="O27:O28"/>
    <mergeCell ref="P27:P28"/>
    <mergeCell ref="Q27:Q28"/>
    <mergeCell ref="R27:R28"/>
    <mergeCell ref="L27:L28"/>
    <mergeCell ref="M12:N12"/>
    <mergeCell ref="O12:P12"/>
    <mergeCell ref="Q12:R12"/>
    <mergeCell ref="S12:S13"/>
    <mergeCell ref="J27:J28"/>
    <mergeCell ref="J12:J13"/>
    <mergeCell ref="K12:L12"/>
    <mergeCell ref="K27:K28"/>
    <mergeCell ref="B4:C4"/>
    <mergeCell ref="D4:E4"/>
    <mergeCell ref="G4:H4"/>
    <mergeCell ref="I4:J4"/>
    <mergeCell ref="B7:C8"/>
    <mergeCell ref="D7:E7"/>
    <mergeCell ref="F7:G7"/>
    <mergeCell ref="H7:I7"/>
    <mergeCell ref="J7:K7"/>
    <mergeCell ref="D8:E8"/>
    <mergeCell ref="F8:G8"/>
    <mergeCell ref="H8:I8"/>
    <mergeCell ref="J8:K8"/>
  </mergeCells>
  <phoneticPr fontId="1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3"/>
  <sheetViews>
    <sheetView showGridLines="0" view="pageBreakPreview" zoomScale="70" zoomScaleNormal="70" zoomScaleSheetLayoutView="70" workbookViewId="0"/>
  </sheetViews>
  <sheetFormatPr defaultColWidth="9" defaultRowHeight="13.5" x14ac:dyDescent="0.15"/>
  <cols>
    <col min="1" max="1" width="4" style="37" customWidth="1"/>
    <col min="2" max="2" width="9" style="37"/>
    <col min="3" max="3" width="11.875" style="37" customWidth="1"/>
    <col min="4" max="6" width="9" style="37"/>
    <col min="7" max="7" width="13.625" style="37" customWidth="1"/>
    <col min="8" max="8" width="10.375" style="37" customWidth="1"/>
    <col min="9" max="9" width="9" style="37"/>
    <col min="10" max="10" width="14.125" style="37" customWidth="1"/>
    <col min="11" max="11" width="12.75" style="37" customWidth="1"/>
    <col min="12" max="12" width="13.125" style="37" customWidth="1"/>
    <col min="13" max="13" width="12.25" style="37" customWidth="1"/>
    <col min="14" max="14" width="12.625" style="37" customWidth="1"/>
    <col min="15" max="15" width="9.875" style="37" bestFit="1" customWidth="1"/>
    <col min="16" max="16" width="12.5" style="37" bestFit="1" customWidth="1"/>
    <col min="17" max="17" width="9" style="37"/>
    <col min="18" max="18" width="10.625" style="37" customWidth="1"/>
    <col min="19" max="19" width="11" style="37" customWidth="1"/>
    <col min="20" max="20" width="12" style="37" customWidth="1"/>
    <col min="21" max="21" width="11.5" style="37" customWidth="1"/>
    <col min="22" max="22" width="14.375" style="37" customWidth="1"/>
    <col min="23" max="23" width="19" style="37" customWidth="1"/>
    <col min="24" max="16384" width="9" style="37"/>
  </cols>
  <sheetData>
    <row r="1" spans="1:23" ht="21.75" customHeight="1" x14ac:dyDescent="0.15">
      <c r="A1" s="37" t="s">
        <v>71</v>
      </c>
    </row>
    <row r="2" spans="1:23" s="43" customFormat="1" ht="32.25" customHeight="1" x14ac:dyDescent="0.15">
      <c r="A2" s="39" t="s">
        <v>72</v>
      </c>
      <c r="B2" s="42"/>
      <c r="C2" s="73"/>
      <c r="D2" s="77" t="s">
        <v>81</v>
      </c>
      <c r="E2" s="42"/>
      <c r="F2" s="42"/>
      <c r="G2" s="42"/>
    </row>
    <row r="3" spans="1:23" ht="35.25" customHeight="1" thickBot="1" x14ac:dyDescent="0.2">
      <c r="A3" s="45" t="s">
        <v>86</v>
      </c>
      <c r="B3" s="46"/>
      <c r="C3" s="38"/>
      <c r="D3" s="47"/>
      <c r="E3" s="38"/>
      <c r="F3" s="38"/>
      <c r="G3" s="38"/>
      <c r="H3" s="38"/>
      <c r="I3" s="38"/>
    </row>
    <row r="4" spans="1:23" ht="45" customHeight="1" thickBot="1" x14ac:dyDescent="0.2">
      <c r="A4" s="45"/>
      <c r="B4" s="128" t="s">
        <v>78</v>
      </c>
      <c r="C4" s="129"/>
      <c r="D4" s="130"/>
      <c r="E4" s="131"/>
      <c r="F4" s="38"/>
      <c r="G4" s="132" t="s">
        <v>77</v>
      </c>
      <c r="H4" s="129"/>
      <c r="I4" s="133"/>
      <c r="J4" s="134"/>
    </row>
    <row r="5" spans="1:23" ht="18" customHeight="1" x14ac:dyDescent="0.15">
      <c r="A5" s="45"/>
      <c r="B5" s="46"/>
      <c r="C5" s="38"/>
      <c r="D5" s="47"/>
      <c r="E5" s="38"/>
      <c r="F5" s="38"/>
      <c r="G5" s="38"/>
      <c r="H5" s="38"/>
      <c r="I5" s="38"/>
    </row>
    <row r="6" spans="1:23" ht="41.25" customHeight="1" thickBot="1" x14ac:dyDescent="0.2">
      <c r="A6" s="45" t="s">
        <v>87</v>
      </c>
      <c r="B6" s="46"/>
      <c r="C6" s="38"/>
      <c r="D6" s="47"/>
      <c r="E6" s="38"/>
      <c r="F6" s="38"/>
      <c r="G6" s="38"/>
      <c r="H6" s="38"/>
      <c r="I6" s="38"/>
    </row>
    <row r="7" spans="1:23" ht="21.75" customHeight="1" x14ac:dyDescent="0.15">
      <c r="A7" s="45"/>
      <c r="B7" s="135" t="s">
        <v>73</v>
      </c>
      <c r="C7" s="136"/>
      <c r="D7" s="167" t="s">
        <v>74</v>
      </c>
      <c r="E7" s="168"/>
      <c r="F7" s="181" t="s">
        <v>75</v>
      </c>
      <c r="G7" s="182"/>
      <c r="H7" s="183" t="s">
        <v>82</v>
      </c>
      <c r="I7" s="183"/>
      <c r="J7" s="184" t="s">
        <v>76</v>
      </c>
      <c r="K7" s="185"/>
    </row>
    <row r="8" spans="1:23" ht="36.75" customHeight="1" thickBot="1" x14ac:dyDescent="0.2">
      <c r="A8" s="45"/>
      <c r="B8" s="137"/>
      <c r="C8" s="138"/>
      <c r="D8" s="147"/>
      <c r="E8" s="148"/>
      <c r="F8" s="149"/>
      <c r="G8" s="150"/>
      <c r="H8" s="151"/>
      <c r="I8" s="152"/>
      <c r="J8" s="153"/>
      <c r="K8" s="154"/>
    </row>
    <row r="9" spans="1:23" ht="16.5" customHeight="1" x14ac:dyDescent="0.15">
      <c r="A9" s="45"/>
      <c r="B9" s="46"/>
      <c r="C9" s="38"/>
      <c r="D9" s="48"/>
      <c r="E9" s="38"/>
      <c r="F9" s="38"/>
      <c r="G9" s="38"/>
      <c r="H9" s="38"/>
      <c r="I9" s="38"/>
    </row>
    <row r="10" spans="1:23" s="50" customFormat="1" ht="39.75" customHeight="1" x14ac:dyDescent="0.15">
      <c r="A10" s="49" t="s">
        <v>118</v>
      </c>
    </row>
    <row r="11" spans="1:23" s="50" customFormat="1" ht="24.95" customHeight="1" x14ac:dyDescent="0.15">
      <c r="A11" s="176"/>
      <c r="B11" s="161" t="s">
        <v>2</v>
      </c>
      <c r="C11" s="121" t="s">
        <v>3</v>
      </c>
      <c r="D11" s="123"/>
      <c r="E11" s="123"/>
      <c r="F11" s="123"/>
      <c r="G11" s="123"/>
      <c r="H11" s="123"/>
      <c r="I11" s="123"/>
      <c r="J11" s="123"/>
      <c r="K11" s="123"/>
      <c r="L11" s="122"/>
      <c r="M11" s="161" t="s">
        <v>4</v>
      </c>
      <c r="N11" s="161"/>
      <c r="O11" s="161"/>
      <c r="P11" s="161"/>
      <c r="Q11" s="161"/>
      <c r="R11" s="161"/>
      <c r="S11" s="161"/>
      <c r="T11" s="161"/>
      <c r="U11" s="161"/>
      <c r="V11" s="161"/>
      <c r="W11" s="174" t="s">
        <v>65</v>
      </c>
    </row>
    <row r="12" spans="1:23" s="50" customFormat="1" ht="24.95" customHeight="1" x14ac:dyDescent="0.15">
      <c r="A12" s="176"/>
      <c r="B12" s="161"/>
      <c r="C12" s="174" t="s">
        <v>95</v>
      </c>
      <c r="D12" s="121" t="s">
        <v>35</v>
      </c>
      <c r="E12" s="123"/>
      <c r="F12" s="123"/>
      <c r="G12" s="122"/>
      <c r="H12" s="121" t="s">
        <v>36</v>
      </c>
      <c r="I12" s="123"/>
      <c r="J12" s="122"/>
      <c r="K12" s="118" t="s">
        <v>100</v>
      </c>
      <c r="L12" s="169" t="s">
        <v>6</v>
      </c>
      <c r="M12" s="118" t="s">
        <v>116</v>
      </c>
      <c r="N12" s="161" t="s">
        <v>7</v>
      </c>
      <c r="O12" s="161"/>
      <c r="P12" s="161" t="s">
        <v>8</v>
      </c>
      <c r="Q12" s="161"/>
      <c r="R12" s="161" t="s">
        <v>83</v>
      </c>
      <c r="S12" s="161"/>
      <c r="T12" s="161" t="s">
        <v>9</v>
      </c>
      <c r="U12" s="161"/>
      <c r="V12" s="174" t="s">
        <v>6</v>
      </c>
      <c r="W12" s="174"/>
    </row>
    <row r="13" spans="1:23" s="52" customFormat="1" ht="63" customHeight="1" x14ac:dyDescent="0.15">
      <c r="A13" s="176"/>
      <c r="B13" s="161"/>
      <c r="C13" s="174"/>
      <c r="D13" s="51" t="s">
        <v>94</v>
      </c>
      <c r="E13" s="51" t="s">
        <v>5</v>
      </c>
      <c r="F13" s="51" t="s">
        <v>114</v>
      </c>
      <c r="G13" s="51" t="s">
        <v>6</v>
      </c>
      <c r="H13" s="51" t="s">
        <v>94</v>
      </c>
      <c r="I13" s="51" t="s">
        <v>114</v>
      </c>
      <c r="J13" s="51" t="s">
        <v>6</v>
      </c>
      <c r="K13" s="124"/>
      <c r="L13" s="171"/>
      <c r="M13" s="120"/>
      <c r="N13" s="51" t="s">
        <v>120</v>
      </c>
      <c r="O13" s="51" t="s">
        <v>88</v>
      </c>
      <c r="P13" s="51" t="s">
        <v>120</v>
      </c>
      <c r="Q13" s="51" t="s">
        <v>91</v>
      </c>
      <c r="R13" s="51" t="s">
        <v>120</v>
      </c>
      <c r="S13" s="51" t="s">
        <v>92</v>
      </c>
      <c r="T13" s="51" t="s">
        <v>120</v>
      </c>
      <c r="U13" s="51" t="s">
        <v>93</v>
      </c>
      <c r="V13" s="174"/>
      <c r="W13" s="174"/>
    </row>
    <row r="14" spans="1:23" s="52" customFormat="1" ht="64.5" customHeight="1" x14ac:dyDescent="0.15">
      <c r="A14" s="176"/>
      <c r="B14" s="161"/>
      <c r="C14" s="51" t="s">
        <v>11</v>
      </c>
      <c r="D14" s="51" t="s">
        <v>12</v>
      </c>
      <c r="E14" s="51" t="s">
        <v>13</v>
      </c>
      <c r="F14" s="51" t="s">
        <v>52</v>
      </c>
      <c r="G14" s="51" t="s">
        <v>53</v>
      </c>
      <c r="H14" s="51" t="s">
        <v>54</v>
      </c>
      <c r="I14" s="51" t="s">
        <v>51</v>
      </c>
      <c r="J14" s="51" t="s">
        <v>55</v>
      </c>
      <c r="K14" s="51" t="s">
        <v>101</v>
      </c>
      <c r="L14" s="51" t="s">
        <v>102</v>
      </c>
      <c r="M14" s="51" t="s">
        <v>14</v>
      </c>
      <c r="N14" s="51" t="s">
        <v>56</v>
      </c>
      <c r="O14" s="51" t="s">
        <v>57</v>
      </c>
      <c r="P14" s="51" t="s">
        <v>58</v>
      </c>
      <c r="Q14" s="51" t="s">
        <v>59</v>
      </c>
      <c r="R14" s="51" t="s">
        <v>60</v>
      </c>
      <c r="S14" s="51" t="s">
        <v>61</v>
      </c>
      <c r="T14" s="51" t="s">
        <v>62</v>
      </c>
      <c r="U14" s="51" t="s">
        <v>103</v>
      </c>
      <c r="V14" s="53" t="s">
        <v>104</v>
      </c>
      <c r="W14" s="51" t="s">
        <v>105</v>
      </c>
    </row>
    <row r="15" spans="1:23" s="50" customFormat="1" ht="24.95" customHeight="1" x14ac:dyDescent="0.15">
      <c r="A15" s="54"/>
      <c r="B15" s="55" t="s">
        <v>20</v>
      </c>
      <c r="C15" s="88">
        <v>1240</v>
      </c>
      <c r="D15" s="56">
        <f>$D$4</f>
        <v>0</v>
      </c>
      <c r="E15" s="26">
        <v>0.85</v>
      </c>
      <c r="F15" s="26">
        <v>1</v>
      </c>
      <c r="G15" s="57">
        <f>C15*D15*E15*F15</f>
        <v>0</v>
      </c>
      <c r="H15" s="58">
        <f>$I$4</f>
        <v>0</v>
      </c>
      <c r="I15" s="26">
        <v>1</v>
      </c>
      <c r="J15" s="57">
        <f>C15*H15*I15</f>
        <v>0</v>
      </c>
      <c r="K15" s="59"/>
      <c r="L15" s="57">
        <f>G15+J15-K15</f>
        <v>0</v>
      </c>
      <c r="M15" s="78">
        <f>N15+P15+R15+T15</f>
        <v>485000</v>
      </c>
      <c r="N15" s="78">
        <v>235000</v>
      </c>
      <c r="O15" s="79">
        <f>$D$8</f>
        <v>0</v>
      </c>
      <c r="P15" s="80"/>
      <c r="Q15" s="81"/>
      <c r="R15" s="80"/>
      <c r="S15" s="81"/>
      <c r="T15" s="78">
        <v>250000</v>
      </c>
      <c r="U15" s="89">
        <f>$J$8</f>
        <v>0</v>
      </c>
      <c r="V15" s="59">
        <f>(N15*O15)+(T15*U15)</f>
        <v>0</v>
      </c>
      <c r="W15" s="7">
        <f>INT(L15+V15)</f>
        <v>0</v>
      </c>
    </row>
    <row r="16" spans="1:23" s="50" customFormat="1" ht="24.95" customHeight="1" x14ac:dyDescent="0.15">
      <c r="A16" s="54"/>
      <c r="B16" s="55" t="s">
        <v>21</v>
      </c>
      <c r="C16" s="88">
        <v>1240</v>
      </c>
      <c r="D16" s="56">
        <f t="shared" ref="D16:D26" si="0">$D$4</f>
        <v>0</v>
      </c>
      <c r="E16" s="26">
        <v>0.85</v>
      </c>
      <c r="F16" s="26">
        <v>1</v>
      </c>
      <c r="G16" s="57">
        <f t="shared" ref="G16:G25" si="1">C16*D16*E16*F16</f>
        <v>0</v>
      </c>
      <c r="H16" s="58">
        <f t="shared" ref="H16:H26" si="2">$I$4</f>
        <v>0</v>
      </c>
      <c r="I16" s="26">
        <v>1</v>
      </c>
      <c r="J16" s="57">
        <f t="shared" ref="J16:J25" si="3">C16*H16*I16</f>
        <v>0</v>
      </c>
      <c r="K16" s="59"/>
      <c r="L16" s="57">
        <f t="shared" ref="L16:L25" si="4">G16+J16-K16</f>
        <v>0</v>
      </c>
      <c r="M16" s="78">
        <f t="shared" ref="M16:M26" si="5">N16+P16+R16+T16</f>
        <v>465000</v>
      </c>
      <c r="N16" s="78">
        <v>235000</v>
      </c>
      <c r="O16" s="79">
        <f t="shared" ref="O16:O17" si="6">$D$8</f>
        <v>0</v>
      </c>
      <c r="P16" s="82"/>
      <c r="Q16" s="81"/>
      <c r="R16" s="82"/>
      <c r="S16" s="81"/>
      <c r="T16" s="78">
        <v>230000</v>
      </c>
      <c r="U16" s="89">
        <f t="shared" ref="U16:U26" si="7">$J$8</f>
        <v>0</v>
      </c>
      <c r="V16" s="59">
        <f t="shared" ref="V16" si="8">(N16*O16)+(T16*U16)</f>
        <v>0</v>
      </c>
      <c r="W16" s="7">
        <f t="shared" ref="W16:W26" si="9">INT(L16+V16)</f>
        <v>0</v>
      </c>
    </row>
    <row r="17" spans="1:23" s="50" customFormat="1" ht="24.95" customHeight="1" x14ac:dyDescent="0.15">
      <c r="A17" s="54"/>
      <c r="B17" s="55" t="s">
        <v>22</v>
      </c>
      <c r="C17" s="88">
        <v>1240</v>
      </c>
      <c r="D17" s="56">
        <f t="shared" si="0"/>
        <v>0</v>
      </c>
      <c r="E17" s="26">
        <v>0.85</v>
      </c>
      <c r="F17" s="26">
        <v>1</v>
      </c>
      <c r="G17" s="57">
        <f t="shared" si="1"/>
        <v>0</v>
      </c>
      <c r="H17" s="58">
        <f t="shared" si="2"/>
        <v>0</v>
      </c>
      <c r="I17" s="26">
        <v>1</v>
      </c>
      <c r="J17" s="57">
        <f t="shared" si="3"/>
        <v>0</v>
      </c>
      <c r="K17" s="59"/>
      <c r="L17" s="57">
        <f t="shared" si="4"/>
        <v>0</v>
      </c>
      <c r="M17" s="78">
        <f t="shared" si="5"/>
        <v>485000</v>
      </c>
      <c r="N17" s="78">
        <v>270000</v>
      </c>
      <c r="O17" s="79">
        <f t="shared" si="6"/>
        <v>0</v>
      </c>
      <c r="P17" s="80"/>
      <c r="Q17" s="81"/>
      <c r="R17" s="80"/>
      <c r="S17" s="81"/>
      <c r="T17" s="78">
        <v>215000</v>
      </c>
      <c r="U17" s="89">
        <f t="shared" si="7"/>
        <v>0</v>
      </c>
      <c r="V17" s="59">
        <f>(N17*O17)+(T17*U17)</f>
        <v>0</v>
      </c>
      <c r="W17" s="7">
        <f t="shared" si="9"/>
        <v>0</v>
      </c>
    </row>
    <row r="18" spans="1:23" s="50" customFormat="1" ht="24.95" customHeight="1" x14ac:dyDescent="0.15">
      <c r="A18" s="54"/>
      <c r="B18" s="55" t="s">
        <v>23</v>
      </c>
      <c r="C18" s="88">
        <v>1240</v>
      </c>
      <c r="D18" s="56">
        <f t="shared" si="0"/>
        <v>0</v>
      </c>
      <c r="E18" s="26">
        <v>0.85</v>
      </c>
      <c r="F18" s="26">
        <v>1</v>
      </c>
      <c r="G18" s="57">
        <f t="shared" si="1"/>
        <v>0</v>
      </c>
      <c r="H18" s="58">
        <f t="shared" si="2"/>
        <v>0</v>
      </c>
      <c r="I18" s="26">
        <v>1</v>
      </c>
      <c r="J18" s="57">
        <f t="shared" si="3"/>
        <v>0</v>
      </c>
      <c r="K18" s="59"/>
      <c r="L18" s="57">
        <f t="shared" si="4"/>
        <v>0</v>
      </c>
      <c r="M18" s="78">
        <f t="shared" si="5"/>
        <v>525000</v>
      </c>
      <c r="N18" s="80"/>
      <c r="O18" s="81"/>
      <c r="P18" s="85">
        <v>225000</v>
      </c>
      <c r="Q18" s="86">
        <f>$F$8</f>
        <v>0</v>
      </c>
      <c r="R18" s="85">
        <v>75000</v>
      </c>
      <c r="S18" s="87">
        <f>$H$8</f>
        <v>0</v>
      </c>
      <c r="T18" s="78">
        <v>225000</v>
      </c>
      <c r="U18" s="89">
        <f t="shared" si="7"/>
        <v>0</v>
      </c>
      <c r="V18" s="59">
        <f>(P18*Q18)+(R18*S18)+(T18*U18)</f>
        <v>0</v>
      </c>
      <c r="W18" s="7">
        <f>INT(L18+V18)</f>
        <v>0</v>
      </c>
    </row>
    <row r="19" spans="1:23" s="50" customFormat="1" ht="24.95" customHeight="1" x14ac:dyDescent="0.15">
      <c r="A19" s="54"/>
      <c r="B19" s="55" t="s">
        <v>24</v>
      </c>
      <c r="C19" s="88">
        <v>1240</v>
      </c>
      <c r="D19" s="56">
        <f t="shared" si="0"/>
        <v>0</v>
      </c>
      <c r="E19" s="26">
        <v>0.85</v>
      </c>
      <c r="F19" s="26">
        <v>1</v>
      </c>
      <c r="G19" s="57">
        <f t="shared" si="1"/>
        <v>0</v>
      </c>
      <c r="H19" s="58">
        <f t="shared" si="2"/>
        <v>0</v>
      </c>
      <c r="I19" s="26">
        <v>1</v>
      </c>
      <c r="J19" s="57">
        <f t="shared" si="3"/>
        <v>0</v>
      </c>
      <c r="K19" s="59"/>
      <c r="L19" s="57">
        <f>G19+J19-K19</f>
        <v>0</v>
      </c>
      <c r="M19" s="78">
        <f t="shared" si="5"/>
        <v>535000</v>
      </c>
      <c r="N19" s="80"/>
      <c r="O19" s="81"/>
      <c r="P19" s="78">
        <v>230000</v>
      </c>
      <c r="Q19" s="86">
        <f>$F$8</f>
        <v>0</v>
      </c>
      <c r="R19" s="78">
        <v>75000</v>
      </c>
      <c r="S19" s="87">
        <f>$H$8</f>
        <v>0</v>
      </c>
      <c r="T19" s="78">
        <v>230000</v>
      </c>
      <c r="U19" s="89">
        <f t="shared" si="7"/>
        <v>0</v>
      </c>
      <c r="V19" s="59">
        <f t="shared" ref="V19" si="10">(P19*Q19)+(R19*S19)+(T19*U19)</f>
        <v>0</v>
      </c>
      <c r="W19" s="7">
        <f t="shared" si="9"/>
        <v>0</v>
      </c>
    </row>
    <row r="20" spans="1:23" s="50" customFormat="1" ht="24.95" customHeight="1" x14ac:dyDescent="0.15">
      <c r="A20" s="54"/>
      <c r="B20" s="55" t="s">
        <v>25</v>
      </c>
      <c r="C20" s="88">
        <v>1240</v>
      </c>
      <c r="D20" s="56">
        <f t="shared" si="0"/>
        <v>0</v>
      </c>
      <c r="E20" s="26">
        <v>0.85</v>
      </c>
      <c r="F20" s="26">
        <v>1</v>
      </c>
      <c r="G20" s="57">
        <f t="shared" si="1"/>
        <v>0</v>
      </c>
      <c r="H20" s="58">
        <f t="shared" si="2"/>
        <v>0</v>
      </c>
      <c r="I20" s="26">
        <v>1</v>
      </c>
      <c r="J20" s="57">
        <f t="shared" si="3"/>
        <v>0</v>
      </c>
      <c r="K20" s="59"/>
      <c r="L20" s="57">
        <f t="shared" si="4"/>
        <v>0</v>
      </c>
      <c r="M20" s="78">
        <f t="shared" si="5"/>
        <v>520000</v>
      </c>
      <c r="N20" s="80"/>
      <c r="O20" s="81"/>
      <c r="P20" s="78">
        <v>210000</v>
      </c>
      <c r="Q20" s="86">
        <f>$F$8</f>
        <v>0</v>
      </c>
      <c r="R20" s="78">
        <v>60000</v>
      </c>
      <c r="S20" s="87">
        <f>$H$8</f>
        <v>0</v>
      </c>
      <c r="T20" s="78">
        <v>250000</v>
      </c>
      <c r="U20" s="89">
        <f t="shared" si="7"/>
        <v>0</v>
      </c>
      <c r="V20" s="59">
        <f>(P20*Q20)+(R20*S20)+(T20*U20)</f>
        <v>0</v>
      </c>
      <c r="W20" s="7">
        <f t="shared" si="9"/>
        <v>0</v>
      </c>
    </row>
    <row r="21" spans="1:23" s="50" customFormat="1" ht="24.95" customHeight="1" x14ac:dyDescent="0.15">
      <c r="A21" s="54"/>
      <c r="B21" s="55" t="s">
        <v>26</v>
      </c>
      <c r="C21" s="88">
        <v>1240</v>
      </c>
      <c r="D21" s="56">
        <f t="shared" si="0"/>
        <v>0</v>
      </c>
      <c r="E21" s="26">
        <v>0.85</v>
      </c>
      <c r="F21" s="26">
        <v>1</v>
      </c>
      <c r="G21" s="57">
        <f t="shared" si="1"/>
        <v>0</v>
      </c>
      <c r="H21" s="58">
        <f t="shared" si="2"/>
        <v>0</v>
      </c>
      <c r="I21" s="26">
        <v>1</v>
      </c>
      <c r="J21" s="57">
        <f t="shared" si="3"/>
        <v>0</v>
      </c>
      <c r="K21" s="59"/>
      <c r="L21" s="57">
        <f t="shared" si="4"/>
        <v>0</v>
      </c>
      <c r="M21" s="78">
        <f t="shared" si="5"/>
        <v>480000</v>
      </c>
      <c r="N21" s="78">
        <v>270000</v>
      </c>
      <c r="O21" s="79">
        <f t="shared" ref="O21:O26" si="11">$D$8</f>
        <v>0</v>
      </c>
      <c r="P21" s="80"/>
      <c r="Q21" s="81"/>
      <c r="R21" s="80"/>
      <c r="S21" s="81"/>
      <c r="T21" s="78">
        <v>210000</v>
      </c>
      <c r="U21" s="89">
        <f t="shared" si="7"/>
        <v>0</v>
      </c>
      <c r="V21" s="59">
        <f>(N21*O21)+(T21*U21)</f>
        <v>0</v>
      </c>
      <c r="W21" s="7">
        <f t="shared" si="9"/>
        <v>0</v>
      </c>
    </row>
    <row r="22" spans="1:23" s="50" customFormat="1" ht="24.95" customHeight="1" x14ac:dyDescent="0.15">
      <c r="A22" s="54"/>
      <c r="B22" s="55" t="s">
        <v>27</v>
      </c>
      <c r="C22" s="88">
        <v>1240</v>
      </c>
      <c r="D22" s="56">
        <f t="shared" si="0"/>
        <v>0</v>
      </c>
      <c r="E22" s="26">
        <v>0.85</v>
      </c>
      <c r="F22" s="26">
        <v>1</v>
      </c>
      <c r="G22" s="57">
        <f t="shared" si="1"/>
        <v>0</v>
      </c>
      <c r="H22" s="58">
        <f t="shared" si="2"/>
        <v>0</v>
      </c>
      <c r="I22" s="26">
        <v>1</v>
      </c>
      <c r="J22" s="57">
        <f t="shared" si="3"/>
        <v>0</v>
      </c>
      <c r="K22" s="59"/>
      <c r="L22" s="57">
        <f t="shared" si="4"/>
        <v>0</v>
      </c>
      <c r="M22" s="78">
        <f t="shared" si="5"/>
        <v>450000</v>
      </c>
      <c r="N22" s="78">
        <v>240000</v>
      </c>
      <c r="O22" s="79">
        <f t="shared" si="11"/>
        <v>0</v>
      </c>
      <c r="P22" s="80"/>
      <c r="Q22" s="81"/>
      <c r="R22" s="80"/>
      <c r="S22" s="81"/>
      <c r="T22" s="78">
        <v>210000</v>
      </c>
      <c r="U22" s="89">
        <f t="shared" si="7"/>
        <v>0</v>
      </c>
      <c r="V22" s="59">
        <f t="shared" ref="V22:V26" si="12">(N22*O22)+(T22*U22)</f>
        <v>0</v>
      </c>
      <c r="W22" s="7">
        <f>INT(L22+V22)</f>
        <v>0</v>
      </c>
    </row>
    <row r="23" spans="1:23" s="50" customFormat="1" ht="24.95" customHeight="1" x14ac:dyDescent="0.15">
      <c r="A23" s="54"/>
      <c r="B23" s="55" t="s">
        <v>28</v>
      </c>
      <c r="C23" s="88">
        <v>1240</v>
      </c>
      <c r="D23" s="56">
        <f t="shared" si="0"/>
        <v>0</v>
      </c>
      <c r="E23" s="26">
        <v>0.85</v>
      </c>
      <c r="F23" s="26">
        <v>1</v>
      </c>
      <c r="G23" s="57">
        <f t="shared" si="1"/>
        <v>0</v>
      </c>
      <c r="H23" s="58">
        <f t="shared" si="2"/>
        <v>0</v>
      </c>
      <c r="I23" s="26">
        <v>1</v>
      </c>
      <c r="J23" s="57">
        <f t="shared" si="3"/>
        <v>0</v>
      </c>
      <c r="K23" s="59"/>
      <c r="L23" s="57">
        <f t="shared" si="4"/>
        <v>0</v>
      </c>
      <c r="M23" s="78">
        <f t="shared" si="5"/>
        <v>520000</v>
      </c>
      <c r="N23" s="78">
        <v>275000</v>
      </c>
      <c r="O23" s="79">
        <f t="shared" si="11"/>
        <v>0</v>
      </c>
      <c r="P23" s="80"/>
      <c r="Q23" s="81"/>
      <c r="R23" s="80"/>
      <c r="S23" s="81"/>
      <c r="T23" s="78">
        <v>245000</v>
      </c>
      <c r="U23" s="89">
        <f t="shared" si="7"/>
        <v>0</v>
      </c>
      <c r="V23" s="59">
        <f t="shared" si="12"/>
        <v>0</v>
      </c>
      <c r="W23" s="7">
        <f t="shared" si="9"/>
        <v>0</v>
      </c>
    </row>
    <row r="24" spans="1:23" s="50" customFormat="1" ht="24.95" customHeight="1" x14ac:dyDescent="0.15">
      <c r="A24" s="54"/>
      <c r="B24" s="55" t="s">
        <v>29</v>
      </c>
      <c r="C24" s="88">
        <v>1240</v>
      </c>
      <c r="D24" s="56">
        <f t="shared" si="0"/>
        <v>0</v>
      </c>
      <c r="E24" s="26">
        <v>0.85</v>
      </c>
      <c r="F24" s="26">
        <v>1</v>
      </c>
      <c r="G24" s="57">
        <f t="shared" si="1"/>
        <v>0</v>
      </c>
      <c r="H24" s="58">
        <f t="shared" si="2"/>
        <v>0</v>
      </c>
      <c r="I24" s="26">
        <v>1</v>
      </c>
      <c r="J24" s="57">
        <f t="shared" si="3"/>
        <v>0</v>
      </c>
      <c r="K24" s="59"/>
      <c r="L24" s="57">
        <f t="shared" si="4"/>
        <v>0</v>
      </c>
      <c r="M24" s="78">
        <f t="shared" si="5"/>
        <v>515000</v>
      </c>
      <c r="N24" s="78">
        <v>260000</v>
      </c>
      <c r="O24" s="79">
        <f t="shared" si="11"/>
        <v>0</v>
      </c>
      <c r="P24" s="80"/>
      <c r="Q24" s="81"/>
      <c r="R24" s="80"/>
      <c r="S24" s="81"/>
      <c r="T24" s="78">
        <v>255000</v>
      </c>
      <c r="U24" s="89">
        <f t="shared" si="7"/>
        <v>0</v>
      </c>
      <c r="V24" s="59">
        <f>(N24*O24)+(T24*U24)</f>
        <v>0</v>
      </c>
      <c r="W24" s="7">
        <f t="shared" si="9"/>
        <v>0</v>
      </c>
    </row>
    <row r="25" spans="1:23" s="50" customFormat="1" ht="24.95" customHeight="1" x14ac:dyDescent="0.15">
      <c r="A25" s="54"/>
      <c r="B25" s="55" t="s">
        <v>30</v>
      </c>
      <c r="C25" s="88">
        <v>1240</v>
      </c>
      <c r="D25" s="56">
        <f t="shared" si="0"/>
        <v>0</v>
      </c>
      <c r="E25" s="26">
        <v>0.85</v>
      </c>
      <c r="F25" s="26">
        <v>1</v>
      </c>
      <c r="G25" s="57">
        <f t="shared" si="1"/>
        <v>0</v>
      </c>
      <c r="H25" s="58">
        <f t="shared" si="2"/>
        <v>0</v>
      </c>
      <c r="I25" s="26">
        <v>1</v>
      </c>
      <c r="J25" s="57">
        <f t="shared" si="3"/>
        <v>0</v>
      </c>
      <c r="K25" s="59"/>
      <c r="L25" s="57">
        <f t="shared" si="4"/>
        <v>0</v>
      </c>
      <c r="M25" s="78">
        <f t="shared" si="5"/>
        <v>500000</v>
      </c>
      <c r="N25" s="78">
        <v>255000</v>
      </c>
      <c r="O25" s="79">
        <f t="shared" si="11"/>
        <v>0</v>
      </c>
      <c r="P25" s="80"/>
      <c r="Q25" s="81"/>
      <c r="R25" s="80"/>
      <c r="S25" s="81"/>
      <c r="T25" s="78">
        <v>245000</v>
      </c>
      <c r="U25" s="89">
        <f t="shared" si="7"/>
        <v>0</v>
      </c>
      <c r="V25" s="59">
        <f t="shared" si="12"/>
        <v>0</v>
      </c>
      <c r="W25" s="7">
        <f t="shared" si="9"/>
        <v>0</v>
      </c>
    </row>
    <row r="26" spans="1:23" s="50" customFormat="1" ht="24.95" customHeight="1" x14ac:dyDescent="0.15">
      <c r="A26" s="54"/>
      <c r="B26" s="55" t="s">
        <v>31</v>
      </c>
      <c r="C26" s="88">
        <v>1240</v>
      </c>
      <c r="D26" s="56">
        <f t="shared" si="0"/>
        <v>0</v>
      </c>
      <c r="E26" s="26">
        <v>0.85</v>
      </c>
      <c r="F26" s="26">
        <v>1</v>
      </c>
      <c r="G26" s="57">
        <f>C26*D26*E26*F26</f>
        <v>0</v>
      </c>
      <c r="H26" s="58">
        <f t="shared" si="2"/>
        <v>0</v>
      </c>
      <c r="I26" s="26">
        <v>1</v>
      </c>
      <c r="J26" s="57">
        <f>C26*H26*I26</f>
        <v>0</v>
      </c>
      <c r="K26" s="59"/>
      <c r="L26" s="57">
        <f>G26+J26-K26</f>
        <v>0</v>
      </c>
      <c r="M26" s="78">
        <f t="shared" si="5"/>
        <v>510000</v>
      </c>
      <c r="N26" s="78">
        <v>270000</v>
      </c>
      <c r="O26" s="79">
        <f t="shared" si="11"/>
        <v>0</v>
      </c>
      <c r="P26" s="80"/>
      <c r="Q26" s="81"/>
      <c r="R26" s="80"/>
      <c r="S26" s="81"/>
      <c r="T26" s="78">
        <v>240000</v>
      </c>
      <c r="U26" s="89">
        <f t="shared" si="7"/>
        <v>0</v>
      </c>
      <c r="V26" s="59">
        <f t="shared" si="12"/>
        <v>0</v>
      </c>
      <c r="W26" s="7">
        <f t="shared" si="9"/>
        <v>0</v>
      </c>
    </row>
    <row r="27" spans="1:23" s="50" customFormat="1" ht="47.25" customHeight="1" x14ac:dyDescent="0.15">
      <c r="A27" s="114"/>
      <c r="B27" s="115" t="s">
        <v>10</v>
      </c>
      <c r="C27" s="117"/>
      <c r="D27" s="117"/>
      <c r="E27" s="117"/>
      <c r="F27" s="117"/>
      <c r="G27" s="111">
        <f>SUM(G15:G26)</f>
        <v>0</v>
      </c>
      <c r="H27" s="105"/>
      <c r="I27" s="106"/>
      <c r="J27" s="111">
        <f>SUM(J15:J26)</f>
        <v>0</v>
      </c>
      <c r="K27" s="112">
        <f>SUM(K15:K26)</f>
        <v>0</v>
      </c>
      <c r="L27" s="111">
        <f>SUM(L15:L26)</f>
        <v>0</v>
      </c>
      <c r="M27" s="175">
        <f>SUM(M15:M26)</f>
        <v>5990000</v>
      </c>
      <c r="N27" s="175">
        <f>SUM(N15:N26)</f>
        <v>2310000</v>
      </c>
      <c r="O27" s="172"/>
      <c r="P27" s="162">
        <f>SUM(P15:P26)</f>
        <v>665000</v>
      </c>
      <c r="Q27" s="172"/>
      <c r="R27" s="162">
        <f>SUM(R15:R26)</f>
        <v>210000</v>
      </c>
      <c r="S27" s="172"/>
      <c r="T27" s="162">
        <f>SUM(T15:T26)</f>
        <v>2805000</v>
      </c>
      <c r="U27" s="108"/>
      <c r="V27" s="111">
        <f>SUM(V15:V26)</f>
        <v>0</v>
      </c>
      <c r="W27" s="69" t="s">
        <v>121</v>
      </c>
    </row>
    <row r="28" spans="1:23" s="50" customFormat="1" ht="43.5" customHeight="1" x14ac:dyDescent="0.15">
      <c r="A28" s="114"/>
      <c r="B28" s="116"/>
      <c r="C28" s="117"/>
      <c r="D28" s="117"/>
      <c r="E28" s="117"/>
      <c r="F28" s="117"/>
      <c r="G28" s="111"/>
      <c r="H28" s="105"/>
      <c r="I28" s="107"/>
      <c r="J28" s="111"/>
      <c r="K28" s="113"/>
      <c r="L28" s="111"/>
      <c r="M28" s="175"/>
      <c r="N28" s="175"/>
      <c r="O28" s="173"/>
      <c r="P28" s="163"/>
      <c r="Q28" s="173"/>
      <c r="R28" s="163"/>
      <c r="S28" s="173"/>
      <c r="T28" s="163"/>
      <c r="U28" s="109"/>
      <c r="V28" s="111"/>
      <c r="W28" s="70">
        <f>SUM(W15:W26)</f>
        <v>0</v>
      </c>
    </row>
    <row r="29" spans="1:23" s="50" customFormat="1" ht="62.25" customHeight="1" x14ac:dyDescent="0.15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W29" s="71" t="s">
        <v>96</v>
      </c>
    </row>
    <row r="30" spans="1:23" s="50" customFormat="1" ht="24.75" customHeight="1" x14ac:dyDescent="0.15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</row>
    <row r="31" spans="1:23" s="50" customFormat="1" x14ac:dyDescent="0.15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72"/>
      <c r="U31" s="37"/>
      <c r="V31" s="37"/>
    </row>
    <row r="32" spans="1:23" s="50" customFormat="1" x14ac:dyDescent="0.15"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</row>
    <row r="33" spans="2:22" s="50" customFormat="1" x14ac:dyDescent="0.15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</row>
  </sheetData>
  <sheetProtection selectLockedCells="1"/>
  <mergeCells count="51">
    <mergeCell ref="A11:A14"/>
    <mergeCell ref="B11:B14"/>
    <mergeCell ref="H12:J12"/>
    <mergeCell ref="D12:G12"/>
    <mergeCell ref="B4:C4"/>
    <mergeCell ref="D4:E4"/>
    <mergeCell ref="G4:H4"/>
    <mergeCell ref="I4:J4"/>
    <mergeCell ref="B7:C8"/>
    <mergeCell ref="D7:E7"/>
    <mergeCell ref="F7:G7"/>
    <mergeCell ref="H7:I7"/>
    <mergeCell ref="J7:K7"/>
    <mergeCell ref="D8:E8"/>
    <mergeCell ref="F8:G8"/>
    <mergeCell ref="H8:I8"/>
    <mergeCell ref="C12:C13"/>
    <mergeCell ref="L12:L13"/>
    <mergeCell ref="M12:M13"/>
    <mergeCell ref="N12:O12"/>
    <mergeCell ref="P12:Q12"/>
    <mergeCell ref="I27:I28"/>
    <mergeCell ref="F27:F28"/>
    <mergeCell ref="G27:G28"/>
    <mergeCell ref="H27:H28"/>
    <mergeCell ref="W11:W13"/>
    <mergeCell ref="R12:S12"/>
    <mergeCell ref="M11:V11"/>
    <mergeCell ref="T12:U12"/>
    <mergeCell ref="V12:V13"/>
    <mergeCell ref="A27:A28"/>
    <mergeCell ref="B27:B28"/>
    <mergeCell ref="C27:C28"/>
    <mergeCell ref="D27:D28"/>
    <mergeCell ref="E27:E28"/>
    <mergeCell ref="J8:K8"/>
    <mergeCell ref="V27:V28"/>
    <mergeCell ref="P27:P28"/>
    <mergeCell ref="Q27:Q28"/>
    <mergeCell ref="R27:R28"/>
    <mergeCell ref="S27:S28"/>
    <mergeCell ref="T27:T28"/>
    <mergeCell ref="U27:U28"/>
    <mergeCell ref="O27:O28"/>
    <mergeCell ref="J27:J28"/>
    <mergeCell ref="L27:L28"/>
    <mergeCell ref="M27:M28"/>
    <mergeCell ref="N27:N28"/>
    <mergeCell ref="K12:K13"/>
    <mergeCell ref="K27:K28"/>
    <mergeCell ref="C11:L11"/>
  </mergeCells>
  <phoneticPr fontId="1"/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様式第６号－１（４病院合計）</vt:lpstr>
      <vt:lpstr>まとめ</vt:lpstr>
      <vt:lpstr>様式第６号－2（心臓血管センター）</vt:lpstr>
      <vt:lpstr>様式第６号－３（がんセンター）</vt:lpstr>
      <vt:lpstr>様式第６号－４（精神医療センター)</vt:lpstr>
      <vt:lpstr>様式第６号－５（小児医療センター）</vt:lpstr>
      <vt:lpstr>'様式第６号－１（４病院合計）'!Print_Area</vt:lpstr>
      <vt:lpstr>'様式第６号－４（精神医療センター)'!Print_Area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2026-01-07T01:13:16Z</dcterms:modified>
</cp:coreProperties>
</file>