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8EEC986A-D945-4323-8B4B-897CC8BEE8E3}" xr6:coauthVersionLast="47" xr6:coauthVersionMax="47" xr10:uidLastSave="{00000000-0000-0000-0000-000000000000}"/>
  <bookViews>
    <workbookView xWindow="-110" yWindow="-110" windowWidth="19420" windowHeight="104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<sst xmlns="http://schemas.openxmlformats.org/spreadsheetml/2006/main" count="5333" uniqueCount="2302">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</sst>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32" borderId="114"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8971"/>
          <a:ext cx="38449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48907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5200" y="394843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5200" y="21945600"/>
              <a:ext cx="1651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5200" y="24511000"/>
              <a:ext cx="1651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1050" y="27438350"/>
              <a:ext cx="16510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13181" y="269327"/>
          <a:ext cx="6943455" cy="10166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9350" y="269811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9350" y="26981150"/>
              <a:ext cx="16510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203200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203200</xdr:rowOff>
        </xdr:from>
        <xdr:to>
          <xdr:col>3</xdr:col>
          <xdr:colOff>184150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19050</xdr:rowOff>
        </xdr:from>
        <xdr:to>
          <xdr:col>3</xdr:col>
          <xdr:colOff>184150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279400</xdr:rowOff>
        </xdr:from>
        <xdr:to>
          <xdr:col>8</xdr:col>
          <xdr:colOff>76200</xdr:colOff>
          <xdr:row>97</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241300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102</xdr:row>
          <xdr:rowOff>19050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109</xdr:row>
          <xdr:rowOff>133350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110</xdr:row>
          <xdr:rowOff>127000</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50800</xdr:rowOff>
        </xdr:from>
        <xdr:to>
          <xdr:col>3</xdr:col>
          <xdr:colOff>57150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46481" y="121831"/>
          <a:ext cx="6294595" cy="28447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88900</xdr:colOff>
          <xdr:row>66</xdr:row>
          <xdr:rowOff>12700</xdr:rowOff>
        </xdr:from>
        <xdr:to>
          <xdr:col>3</xdr:col>
          <xdr:colOff>171450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88900</xdr:colOff>
          <xdr:row>29</xdr:row>
          <xdr:rowOff>12700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88900</xdr:colOff>
          <xdr:row>30</xdr:row>
          <xdr:rowOff>12700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165100</xdr:rowOff>
        </xdr:from>
        <xdr:to>
          <xdr:col>6</xdr:col>
          <xdr:colOff>0</xdr:colOff>
          <xdr:row>137</xdr:row>
          <xdr:rowOff>31750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241300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165100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50800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241300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31750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31750</xdr:rowOff>
        </xdr:from>
        <xdr:to>
          <xdr:col>6</xdr:col>
          <xdr:colOff>0</xdr:colOff>
          <xdr:row>148</xdr:row>
          <xdr:rowOff>241300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260350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165100</xdr:rowOff>
        </xdr:from>
        <xdr:to>
          <xdr:col>6</xdr:col>
          <xdr:colOff>0</xdr:colOff>
          <xdr:row>151</xdr:row>
          <xdr:rowOff>50800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165100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184150</xdr:rowOff>
        </xdr:from>
        <xdr:to>
          <xdr:col>6</xdr:col>
          <xdr:colOff>0</xdr:colOff>
          <xdr:row>153</xdr:row>
          <xdr:rowOff>50800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222250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31750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146050</xdr:rowOff>
        </xdr:from>
        <xdr:to>
          <xdr:col>6</xdr:col>
          <xdr:colOff>0</xdr:colOff>
          <xdr:row>160</xdr:row>
          <xdr:rowOff>31750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35839" y="840070"/>
          <a:ext cx="6464518" cy="1395933"/>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674411" y="124239"/>
          <a:ext cx="10177006" cy="1807928"/>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heetViews>
  <sheetFormatPr defaultColWidth="9" defaultRowHeight="20.149999999999999" customHeight="1"/>
  <cols>
    <col min="1" max="1" width="4.6328125" style="87" customWidth="1"/>
    <col min="2" max="2" width="11" style="87" customWidth="1"/>
    <col min="3" max="12" width="2.6328125" style="87" customWidth="1"/>
    <col min="13" max="17" width="2.7265625" style="87" customWidth="1"/>
    <col min="18" max="22" width="2.6328125" style="87" customWidth="1"/>
    <col min="23" max="23" width="14.08984375" style="87" customWidth="1"/>
    <col min="24" max="24" width="25" style="87" customWidth="1"/>
    <col min="25" max="25" width="30.7265625" style="87" customWidth="1"/>
    <col min="26" max="26" width="8.6328125" style="87" customWidth="1"/>
    <col min="27" max="27" width="9.08984375" style="87" customWidth="1"/>
    <col min="28" max="28" width="7.6328125" style="87" customWidth="1"/>
    <col min="29" max="29" width="9" style="87" hidden="1" customWidth="1"/>
    <col min="30" max="16384" width="9" style="87"/>
  </cols>
  <sheetData>
    <row r="1" spans="1:29" ht="20.149999999999999" customHeight="1">
      <c r="A1" s="332" t="s">
        <v>1998</v>
      </c>
      <c r="AC1" s="87" t="s">
        <v>24</v>
      </c>
    </row>
    <row r="2" spans="1:29" ht="11.25" customHeight="1">
      <c r="A2" s="333"/>
    </row>
    <row r="3" spans="1:29" s="334"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4"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2" t="s">
        <v>2091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7"/>
    </row>
    <row r="7" spans="1:29" ht="20.149999999999999"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49999999999999"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49999999999999"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49999999999999"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49999999999999"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49999999999999"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5" t="s">
        <v>2097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49999999999999"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49999999999999" customHeight="1" thickBot="1">
      <c r="A32" s="336"/>
      <c r="B32" s="340" t="s">
        <v>65</v>
      </c>
      <c r="C32" s="537"/>
      <c r="D32" s="538"/>
      <c r="E32" s="538"/>
      <c r="F32" s="538"/>
      <c r="G32" s="538"/>
      <c r="H32" s="538"/>
      <c r="I32" s="538"/>
      <c r="J32" s="538"/>
      <c r="K32" s="538"/>
      <c r="L32" s="539"/>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49999999999999"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49999999999999"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49999999999999" customHeight="1">
      <c r="A36" s="336"/>
      <c r="B36" s="341"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6"/>
      <c r="Z36" s="336"/>
      <c r="AA36" s="336"/>
    </row>
    <row r="37" spans="1:29" ht="20.149999999999999" customHeight="1" thickBot="1">
      <c r="A37" s="336"/>
      <c r="B37" s="342"/>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6"/>
      <c r="Z37" s="336"/>
      <c r="AA37" s="336"/>
      <c r="AC37" s="87" t="s">
        <v>26</v>
      </c>
    </row>
    <row r="38" spans="1:29" ht="20.149999999999999" customHeight="1" thickBot="1">
      <c r="A38" s="336"/>
      <c r="B38" s="341" t="s">
        <v>27</v>
      </c>
      <c r="C38" s="535" t="s">
        <v>28</v>
      </c>
      <c r="D38" s="535"/>
      <c r="E38" s="535"/>
      <c r="F38" s="535"/>
      <c r="G38" s="535"/>
      <c r="H38" s="535"/>
      <c r="I38" s="535"/>
      <c r="J38" s="535"/>
      <c r="K38" s="535"/>
      <c r="L38" s="536"/>
      <c r="M38" s="1"/>
      <c r="N38" s="2"/>
      <c r="O38" s="2"/>
      <c r="P38" s="343" t="s">
        <v>66</v>
      </c>
      <c r="Q38" s="2"/>
      <c r="R38" s="2"/>
      <c r="S38" s="2"/>
      <c r="T38" s="3"/>
      <c r="U38" s="344"/>
      <c r="V38" s="345"/>
      <c r="W38" s="345"/>
      <c r="X38" s="345"/>
      <c r="Y38" s="336"/>
      <c r="Z38" s="336"/>
      <c r="AA38" s="336"/>
      <c r="AC38" s="87" t="str">
        <f>CONCATENATE(M38,N38,O38,P38,Q38,R38,S38,T38)</f>
        <v>－</v>
      </c>
    </row>
    <row r="39" spans="1:29" ht="20.149999999999999" customHeight="1">
      <c r="A39" s="336"/>
      <c r="B39" s="346"/>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6"/>
      <c r="Z39" s="336"/>
      <c r="AA39" s="336"/>
    </row>
    <row r="40" spans="1:29" ht="20.149999999999999" customHeight="1">
      <c r="A40" s="336"/>
      <c r="B40" s="342"/>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6"/>
      <c r="Z40" s="336"/>
      <c r="AA40" s="336"/>
    </row>
    <row r="41" spans="1:29" ht="20.149999999999999" customHeight="1">
      <c r="A41" s="336"/>
      <c r="B41" s="341"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6"/>
      <c r="Z41" s="336"/>
      <c r="AA41" s="336"/>
    </row>
    <row r="42" spans="1:29" ht="20.149999999999999" customHeight="1">
      <c r="A42" s="336"/>
      <c r="B42" s="342"/>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6"/>
      <c r="Z42" s="336"/>
      <c r="AA42" s="336"/>
    </row>
    <row r="43" spans="1:29" ht="20.149999999999999" customHeight="1">
      <c r="A43" s="336"/>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6"/>
      <c r="Z43" s="336"/>
      <c r="AA43" s="336"/>
    </row>
    <row r="44" spans="1:29" ht="20.149999999999999" customHeight="1">
      <c r="A44" s="336"/>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6"/>
      <c r="Z44" s="336"/>
      <c r="AA44" s="336"/>
    </row>
    <row r="45" spans="1:29" ht="20.149999999999999" customHeight="1">
      <c r="A45" s="336"/>
      <c r="B45" s="341"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6"/>
      <c r="Z45" s="336"/>
      <c r="AA45" s="336"/>
    </row>
    <row r="46" spans="1:29" ht="20.149999999999999" customHeight="1" thickBot="1">
      <c r="A46" s="336"/>
      <c r="B46" s="347"/>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49999999999999"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
      <c r="A50" s="336"/>
      <c r="B50" s="349"/>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6"/>
      <c r="B51" s="527" t="s">
        <v>36</v>
      </c>
      <c r="C51" s="569" t="s">
        <v>2112</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0"/>
      <c r="AA51" s="350"/>
    </row>
    <row r="52" spans="1:27" ht="28.5" customHeight="1" thickBot="1">
      <c r="A52" s="336"/>
      <c r="B52" s="527"/>
      <c r="C52" s="528"/>
      <c r="D52" s="528"/>
      <c r="E52" s="528"/>
      <c r="F52" s="528"/>
      <c r="G52" s="528"/>
      <c r="H52" s="528"/>
      <c r="I52" s="528"/>
      <c r="J52" s="528"/>
      <c r="K52" s="528"/>
      <c r="L52" s="528"/>
      <c r="M52" s="528"/>
      <c r="N52" s="528"/>
      <c r="O52" s="528"/>
      <c r="P52" s="528"/>
      <c r="Q52" s="528"/>
      <c r="R52" s="577" t="s">
        <v>44</v>
      </c>
      <c r="S52" s="528"/>
      <c r="T52" s="528"/>
      <c r="U52" s="528"/>
      <c r="V52" s="528"/>
      <c r="W52" s="351" t="s">
        <v>45</v>
      </c>
      <c r="X52" s="528"/>
      <c r="Y52" s="530"/>
      <c r="Z52" s="348"/>
      <c r="AA52" s="348"/>
    </row>
    <row r="53" spans="1:27" ht="34" customHeight="1">
      <c r="A53" s="336"/>
      <c r="B53" s="352">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3"/>
      <c r="AA53" s="354"/>
    </row>
    <row r="54" spans="1:27" ht="34" customHeight="1">
      <c r="A54" s="336"/>
      <c r="B54" s="355">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3"/>
      <c r="AA54" s="354"/>
    </row>
    <row r="55" spans="1:27" ht="34" customHeight="1">
      <c r="A55" s="336"/>
      <c r="B55" s="355">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3"/>
      <c r="AA55" s="354"/>
    </row>
    <row r="56" spans="1:27" ht="34" customHeight="1">
      <c r="A56" s="336"/>
      <c r="B56" s="355">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3"/>
      <c r="AA56" s="354"/>
    </row>
    <row r="57" spans="1:27" ht="34" customHeight="1">
      <c r="A57" s="336"/>
      <c r="B57" s="355">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3"/>
      <c r="AA57" s="354"/>
    </row>
    <row r="58" spans="1:27" ht="34" customHeight="1">
      <c r="A58" s="336"/>
      <c r="B58" s="355">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3"/>
      <c r="AA58" s="354"/>
    </row>
    <row r="59" spans="1:27" ht="34" customHeight="1">
      <c r="A59" s="336"/>
      <c r="B59" s="355">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3"/>
      <c r="AA59" s="354"/>
    </row>
    <row r="60" spans="1:27" ht="34" customHeight="1">
      <c r="A60" s="336"/>
      <c r="B60" s="355">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3"/>
      <c r="AA60" s="354"/>
    </row>
    <row r="61" spans="1:27" ht="34" customHeight="1">
      <c r="A61" s="336"/>
      <c r="B61" s="355">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3"/>
      <c r="AA61" s="354"/>
    </row>
    <row r="62" spans="1:27" ht="34" customHeight="1">
      <c r="A62" s="336"/>
      <c r="B62" s="355">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3"/>
      <c r="AA62" s="354"/>
    </row>
    <row r="63" spans="1:27" ht="34" customHeight="1">
      <c r="A63" s="336"/>
      <c r="B63" s="355">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3"/>
      <c r="AA63" s="354"/>
    </row>
    <row r="64" spans="1:27" ht="34" customHeight="1">
      <c r="A64" s="336"/>
      <c r="B64" s="355">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3"/>
      <c r="AA64" s="354"/>
    </row>
    <row r="65" spans="1:27" ht="34" customHeight="1">
      <c r="A65" s="336"/>
      <c r="B65" s="355">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3"/>
      <c r="AA65" s="354"/>
    </row>
    <row r="66" spans="1:27" ht="34" customHeight="1">
      <c r="A66" s="336"/>
      <c r="B66" s="355">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3"/>
      <c r="AA66" s="354"/>
    </row>
    <row r="67" spans="1:27" ht="34" customHeight="1">
      <c r="A67" s="336"/>
      <c r="B67" s="355">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3"/>
      <c r="AA67" s="354"/>
    </row>
    <row r="68" spans="1:27" ht="34" customHeight="1">
      <c r="A68" s="336"/>
      <c r="B68" s="355">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3"/>
      <c r="AA68" s="354"/>
    </row>
    <row r="69" spans="1:27" ht="34" customHeight="1">
      <c r="A69" s="336"/>
      <c r="B69" s="355">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3"/>
      <c r="AA69" s="354"/>
    </row>
    <row r="70" spans="1:27" ht="34" customHeight="1">
      <c r="A70" s="336"/>
      <c r="B70" s="355">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3"/>
      <c r="AA70" s="354"/>
    </row>
    <row r="71" spans="1:27" ht="34" customHeight="1">
      <c r="A71" s="336"/>
      <c r="B71" s="355">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3"/>
      <c r="AA71" s="354"/>
    </row>
    <row r="72" spans="1:27" ht="34" customHeight="1">
      <c r="A72" s="336"/>
      <c r="B72" s="355">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3"/>
      <c r="AA72" s="354"/>
    </row>
    <row r="73" spans="1:27" ht="34" customHeight="1">
      <c r="A73" s="336"/>
      <c r="B73" s="355">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3"/>
      <c r="AA73" s="354"/>
    </row>
    <row r="74" spans="1:27" ht="34" customHeight="1">
      <c r="A74" s="336"/>
      <c r="B74" s="355">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3"/>
      <c r="AA74" s="354"/>
    </row>
    <row r="75" spans="1:27" ht="34" customHeight="1">
      <c r="A75" s="336"/>
      <c r="B75" s="355">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3"/>
      <c r="AA75" s="354"/>
    </row>
    <row r="76" spans="1:27" ht="34" customHeight="1">
      <c r="A76" s="336"/>
      <c r="B76" s="355">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3"/>
      <c r="AA76" s="354"/>
    </row>
    <row r="77" spans="1:27" ht="34" customHeight="1">
      <c r="A77" s="336"/>
      <c r="B77" s="355">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3"/>
      <c r="AA77" s="354"/>
    </row>
    <row r="78" spans="1:27" ht="34" customHeight="1">
      <c r="A78" s="336"/>
      <c r="B78" s="355">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3"/>
      <c r="AA78" s="354"/>
    </row>
    <row r="79" spans="1:27" ht="34" customHeight="1">
      <c r="A79" s="336"/>
      <c r="B79" s="355">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3"/>
      <c r="AA79" s="354"/>
    </row>
    <row r="80" spans="1:27" ht="34" customHeight="1">
      <c r="A80" s="336"/>
      <c r="B80" s="355">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3"/>
      <c r="AA80" s="354"/>
    </row>
    <row r="81" spans="1:27" ht="34" customHeight="1">
      <c r="A81" s="336"/>
      <c r="B81" s="355">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3"/>
      <c r="AA81" s="354"/>
    </row>
    <row r="82" spans="1:27" ht="34" customHeight="1">
      <c r="A82" s="336"/>
      <c r="B82" s="355">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3"/>
      <c r="AA82" s="354"/>
    </row>
    <row r="83" spans="1:27" ht="34" customHeight="1">
      <c r="A83" s="336"/>
      <c r="B83" s="355">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3"/>
      <c r="AA83" s="354"/>
    </row>
    <row r="84" spans="1:27" ht="34" customHeight="1">
      <c r="A84" s="336"/>
      <c r="B84" s="355">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3"/>
      <c r="AA84" s="354"/>
    </row>
    <row r="85" spans="1:27" ht="34" customHeight="1">
      <c r="A85" s="336"/>
      <c r="B85" s="355">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3"/>
      <c r="AA85" s="354"/>
    </row>
    <row r="86" spans="1:27" ht="34" customHeight="1">
      <c r="A86" s="336"/>
      <c r="B86" s="355">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3"/>
      <c r="AA86" s="354"/>
    </row>
    <row r="87" spans="1:27" ht="34" customHeight="1">
      <c r="A87" s="336"/>
      <c r="B87" s="355">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3"/>
      <c r="AA87" s="354"/>
    </row>
    <row r="88" spans="1:27" ht="34" customHeight="1">
      <c r="A88" s="336"/>
      <c r="B88" s="355">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3"/>
      <c r="AA88" s="354"/>
    </row>
    <row r="89" spans="1:27" ht="34" customHeight="1">
      <c r="A89" s="336"/>
      <c r="B89" s="355">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3"/>
      <c r="AA89" s="354"/>
    </row>
    <row r="90" spans="1:27" ht="34" customHeight="1">
      <c r="A90" s="336"/>
      <c r="B90" s="355">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3"/>
      <c r="AA90" s="354"/>
    </row>
    <row r="91" spans="1:27" ht="34" customHeight="1">
      <c r="A91" s="336"/>
      <c r="B91" s="355">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3"/>
      <c r="AA91" s="354"/>
    </row>
    <row r="92" spans="1:27" ht="34" customHeight="1">
      <c r="A92" s="336"/>
      <c r="B92" s="355">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3"/>
      <c r="AA92" s="354"/>
    </row>
    <row r="93" spans="1:27" ht="34" customHeight="1">
      <c r="A93" s="336"/>
      <c r="B93" s="355">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3"/>
      <c r="AA93" s="354"/>
    </row>
    <row r="94" spans="1:27" ht="34" customHeight="1">
      <c r="A94" s="336"/>
      <c r="B94" s="355">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3"/>
      <c r="AA94" s="354"/>
    </row>
    <row r="95" spans="1:27" ht="34" customHeight="1">
      <c r="A95" s="336"/>
      <c r="B95" s="355">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3"/>
      <c r="AA95" s="354"/>
    </row>
    <row r="96" spans="1:27" ht="34" customHeight="1">
      <c r="A96" s="336"/>
      <c r="B96" s="355">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3"/>
      <c r="AA96" s="354"/>
    </row>
    <row r="97" spans="1:27" ht="34" customHeight="1">
      <c r="A97" s="336"/>
      <c r="B97" s="355">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3"/>
      <c r="AA97" s="354"/>
    </row>
    <row r="98" spans="1:27" ht="34" customHeight="1">
      <c r="A98" s="336"/>
      <c r="B98" s="355">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3"/>
      <c r="AA98" s="354"/>
    </row>
    <row r="99" spans="1:27" ht="34" customHeight="1">
      <c r="A99" s="336"/>
      <c r="B99" s="355">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3"/>
      <c r="AA99" s="354"/>
    </row>
    <row r="100" spans="1:27" ht="34" customHeight="1">
      <c r="A100" s="336"/>
      <c r="B100" s="355">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3"/>
      <c r="AA100" s="354"/>
    </row>
    <row r="101" spans="1:27" ht="34" customHeight="1">
      <c r="A101" s="336"/>
      <c r="B101" s="355">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3"/>
      <c r="AA101" s="354"/>
    </row>
    <row r="102" spans="1:27" ht="34" customHeight="1">
      <c r="A102" s="336"/>
      <c r="B102" s="355">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3"/>
      <c r="AA102" s="354"/>
    </row>
    <row r="103" spans="1:27" ht="34" customHeight="1">
      <c r="A103" s="336"/>
      <c r="B103" s="355">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3"/>
      <c r="AA103" s="354"/>
    </row>
    <row r="104" spans="1:27" ht="34" customHeight="1">
      <c r="A104" s="336"/>
      <c r="B104" s="355">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3"/>
      <c r="AA104" s="354"/>
    </row>
    <row r="105" spans="1:27" ht="34" customHeight="1">
      <c r="A105" s="336"/>
      <c r="B105" s="355">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3"/>
      <c r="AA105" s="354"/>
    </row>
    <row r="106" spans="1:27" ht="34" customHeight="1">
      <c r="A106" s="336"/>
      <c r="B106" s="355">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3"/>
      <c r="AA106" s="354"/>
    </row>
    <row r="107" spans="1:27" ht="34" customHeight="1">
      <c r="A107" s="336"/>
      <c r="B107" s="355">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3"/>
      <c r="AA107" s="354"/>
    </row>
    <row r="108" spans="1:27" ht="34" customHeight="1">
      <c r="A108" s="336"/>
      <c r="B108" s="355">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3"/>
      <c r="AA108" s="354"/>
    </row>
    <row r="109" spans="1:27" ht="34" customHeight="1">
      <c r="A109" s="336"/>
      <c r="B109" s="355">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3"/>
      <c r="AA109" s="354"/>
    </row>
    <row r="110" spans="1:27" ht="34" customHeight="1">
      <c r="A110" s="336"/>
      <c r="B110" s="355">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3"/>
      <c r="AA110" s="354"/>
    </row>
    <row r="111" spans="1:27" ht="34" customHeight="1">
      <c r="A111" s="336"/>
      <c r="B111" s="355">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3"/>
      <c r="AA111" s="354"/>
    </row>
    <row r="112" spans="1:27" ht="34" customHeight="1">
      <c r="A112" s="336"/>
      <c r="B112" s="355">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3"/>
      <c r="AA112" s="354"/>
    </row>
    <row r="113" spans="1:27" ht="34" customHeight="1">
      <c r="A113" s="336"/>
      <c r="B113" s="355">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3"/>
      <c r="AA113" s="354"/>
    </row>
    <row r="114" spans="1:27" ht="34" customHeight="1">
      <c r="A114" s="336"/>
      <c r="B114" s="355">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3"/>
      <c r="AA114" s="354"/>
    </row>
    <row r="115" spans="1:27" ht="34" customHeight="1">
      <c r="A115" s="336"/>
      <c r="B115" s="355">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3"/>
      <c r="AA115" s="354"/>
    </row>
    <row r="116" spans="1:27" ht="34" customHeight="1">
      <c r="A116" s="336"/>
      <c r="B116" s="355">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3"/>
      <c r="AA116" s="354"/>
    </row>
    <row r="117" spans="1:27" ht="34" customHeight="1">
      <c r="A117" s="336"/>
      <c r="B117" s="355">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3"/>
      <c r="AA117" s="354"/>
    </row>
    <row r="118" spans="1:27" ht="34" customHeight="1">
      <c r="A118" s="336"/>
      <c r="B118" s="355">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3"/>
      <c r="AA118" s="354"/>
    </row>
    <row r="119" spans="1:27" ht="34" customHeight="1">
      <c r="A119" s="336"/>
      <c r="B119" s="355">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3"/>
      <c r="AA119" s="354"/>
    </row>
    <row r="120" spans="1:27" ht="34" customHeight="1">
      <c r="A120" s="336"/>
      <c r="B120" s="355">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3"/>
      <c r="AA120" s="354"/>
    </row>
    <row r="121" spans="1:27" ht="34" customHeight="1">
      <c r="A121" s="336"/>
      <c r="B121" s="355">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3"/>
      <c r="AA121" s="354"/>
    </row>
    <row r="122" spans="1:27" ht="34" customHeight="1">
      <c r="A122" s="336"/>
      <c r="B122" s="355">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3"/>
      <c r="AA122" s="354"/>
    </row>
    <row r="123" spans="1:27" ht="34" customHeight="1">
      <c r="A123" s="336"/>
      <c r="B123" s="355">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3"/>
      <c r="AA123" s="354"/>
    </row>
    <row r="124" spans="1:27" ht="34" customHeight="1">
      <c r="A124" s="336"/>
      <c r="B124" s="355">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3"/>
      <c r="AA124" s="354"/>
    </row>
    <row r="125" spans="1:27" ht="34" customHeight="1">
      <c r="A125" s="336"/>
      <c r="B125" s="355">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3"/>
      <c r="AA125" s="354"/>
    </row>
    <row r="126" spans="1:27" ht="34" customHeight="1">
      <c r="A126" s="336"/>
      <c r="B126" s="355">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3"/>
      <c r="AA126" s="354"/>
    </row>
    <row r="127" spans="1:27" ht="34" customHeight="1">
      <c r="A127" s="336"/>
      <c r="B127" s="355">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3"/>
      <c r="AA127" s="354"/>
    </row>
    <row r="128" spans="1:27" ht="34" customHeight="1">
      <c r="A128" s="336"/>
      <c r="B128" s="355">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3"/>
      <c r="AA128" s="354"/>
    </row>
    <row r="129" spans="1:27" ht="34" customHeight="1">
      <c r="A129" s="336"/>
      <c r="B129" s="355">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3"/>
      <c r="AA129" s="354"/>
    </row>
    <row r="130" spans="1:27" ht="34" customHeight="1">
      <c r="A130" s="336"/>
      <c r="B130" s="355">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3"/>
      <c r="AA130" s="354"/>
    </row>
    <row r="131" spans="1:27" ht="34" customHeight="1">
      <c r="A131" s="336"/>
      <c r="B131" s="355">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3"/>
      <c r="AA131" s="354"/>
    </row>
    <row r="132" spans="1:27" ht="34" customHeight="1">
      <c r="A132" s="336"/>
      <c r="B132" s="355">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3"/>
      <c r="AA132" s="354"/>
    </row>
    <row r="133" spans="1:27" ht="34" customHeight="1">
      <c r="A133" s="336"/>
      <c r="B133" s="355">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3"/>
      <c r="AA133" s="354"/>
    </row>
    <row r="134" spans="1:27" ht="34" customHeight="1">
      <c r="A134" s="336"/>
      <c r="B134" s="355">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3"/>
      <c r="AA134" s="354"/>
    </row>
    <row r="135" spans="1:27" ht="34" customHeight="1">
      <c r="A135" s="336"/>
      <c r="B135" s="355">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3"/>
      <c r="AA135" s="354"/>
    </row>
    <row r="136" spans="1:27" ht="34" customHeight="1">
      <c r="A136" s="336"/>
      <c r="B136" s="355">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3"/>
      <c r="AA136" s="354"/>
    </row>
    <row r="137" spans="1:27" ht="34" customHeight="1">
      <c r="A137" s="336"/>
      <c r="B137" s="355">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3"/>
      <c r="AA137" s="354"/>
    </row>
    <row r="138" spans="1:27" ht="34" customHeight="1">
      <c r="A138" s="336"/>
      <c r="B138" s="355">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3"/>
      <c r="AA138" s="354"/>
    </row>
    <row r="139" spans="1:27" ht="34" customHeight="1">
      <c r="A139" s="336"/>
      <c r="B139" s="355">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3"/>
      <c r="AA139" s="354"/>
    </row>
    <row r="140" spans="1:27" ht="34" customHeight="1">
      <c r="A140" s="336"/>
      <c r="B140" s="355">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3"/>
      <c r="AA140" s="354"/>
    </row>
    <row r="141" spans="1:27" ht="34" customHeight="1">
      <c r="A141" s="336"/>
      <c r="B141" s="355">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3"/>
      <c r="AA141" s="354"/>
    </row>
    <row r="142" spans="1:27" ht="34" customHeight="1">
      <c r="A142" s="336"/>
      <c r="B142" s="355">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3"/>
      <c r="AA142" s="354"/>
    </row>
    <row r="143" spans="1:27" ht="34" customHeight="1">
      <c r="A143" s="336"/>
      <c r="B143" s="355">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3"/>
      <c r="AA143" s="354"/>
    </row>
    <row r="144" spans="1:27" ht="34" customHeight="1">
      <c r="A144" s="336"/>
      <c r="B144" s="355">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3"/>
      <c r="AA144" s="354"/>
    </row>
    <row r="145" spans="1:27" ht="34" customHeight="1">
      <c r="A145" s="336"/>
      <c r="B145" s="355">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3"/>
      <c r="AA145" s="354"/>
    </row>
    <row r="146" spans="1:27" ht="34" customHeight="1">
      <c r="A146" s="336"/>
      <c r="B146" s="355">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3"/>
      <c r="AA146" s="354"/>
    </row>
    <row r="147" spans="1:27" ht="34" customHeight="1">
      <c r="A147" s="336"/>
      <c r="B147" s="355">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3"/>
      <c r="AA147" s="354"/>
    </row>
    <row r="148" spans="1:27" ht="34" customHeight="1">
      <c r="A148" s="336"/>
      <c r="B148" s="355">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3"/>
      <c r="AA148" s="354"/>
    </row>
    <row r="149" spans="1:27" ht="34" customHeight="1">
      <c r="A149" s="336"/>
      <c r="B149" s="355">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3"/>
      <c r="AA149" s="354"/>
    </row>
    <row r="150" spans="1:27" ht="34" customHeight="1">
      <c r="A150" s="336"/>
      <c r="B150" s="355">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3"/>
      <c r="AA150" s="354"/>
    </row>
    <row r="151" spans="1:27" ht="34" customHeight="1">
      <c r="A151" s="336"/>
      <c r="B151" s="355">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3"/>
      <c r="AA151" s="354"/>
    </row>
    <row r="152" spans="1:27" ht="34" customHeight="1">
      <c r="A152" s="336"/>
      <c r="B152" s="355">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
  <cols>
    <col min="1" max="1" width="2.453125" style="87" customWidth="1"/>
    <col min="2" max="2" width="2.90625" style="87" customWidth="1"/>
    <col min="3" max="7" width="2.6328125" style="87" customWidth="1"/>
    <col min="8" max="20" width="2.453125" style="87" customWidth="1"/>
    <col min="21" max="21" width="3.90625" style="87" customWidth="1"/>
    <col min="22" max="37" width="2.453125" style="87" customWidth="1"/>
    <col min="38" max="38" width="2.6328125" style="87" customWidth="1"/>
    <col min="39" max="53" width="6.36328125" style="87" customWidth="1"/>
    <col min="54" max="54" width="2.453125" style="87" customWidth="1"/>
    <col min="55" max="61" width="6.36328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2151</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15"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1956</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5" t="s">
        <v>2065</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5" t="s">
        <v>2066</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2100</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2082</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6" t="s">
        <v>2099</v>
      </c>
      <c r="AN21" s="604"/>
      <c r="AO21" s="604"/>
      <c r="AP21" s="604"/>
      <c r="AQ21" s="604"/>
      <c r="AR21" s="604"/>
      <c r="AS21" s="604"/>
      <c r="AT21" s="604"/>
      <c r="AU21" s="604"/>
      <c r="AV21" s="604"/>
      <c r="AW21" s="604"/>
      <c r="AX21" s="604"/>
      <c r="AY21" s="604"/>
      <c r="AZ21" s="604"/>
      <c r="BA21" s="605"/>
    </row>
    <row r="22" spans="1:53" ht="24.75" customHeight="1" thickBot="1">
      <c r="A22" s="85"/>
      <c r="B22" s="121" t="s">
        <v>1917</v>
      </c>
      <c r="C22" s="695" t="s">
        <v>2092</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7" t="s">
        <v>2049</v>
      </c>
      <c r="C24" s="878"/>
      <c r="D24" s="878"/>
      <c r="E24" s="878"/>
      <c r="F24" s="878"/>
      <c r="G24" s="878"/>
      <c r="H24" s="878"/>
      <c r="I24" s="878"/>
      <c r="J24" s="878"/>
      <c r="K24" s="878"/>
      <c r="L24" s="878"/>
      <c r="M24" s="878"/>
      <c r="N24" s="878"/>
      <c r="O24" s="878"/>
      <c r="P24" s="878"/>
      <c r="Q24" s="879"/>
      <c r="R24" s="879"/>
      <c r="S24" s="879"/>
      <c r="T24" s="879"/>
      <c r="U24" s="879"/>
      <c r="V24" s="879"/>
      <c r="W24" s="880"/>
      <c r="X24" s="86"/>
      <c r="Y24" s="86"/>
      <c r="Z24" s="85"/>
      <c r="AA24" s="85"/>
      <c r="AB24" s="85"/>
      <c r="AC24" s="85"/>
      <c r="AD24" s="85"/>
      <c r="AE24" s="85"/>
      <c r="AF24" s="85"/>
      <c r="AG24" s="85"/>
      <c r="AH24" s="85"/>
      <c r="AI24" s="85"/>
      <c r="AJ24" s="85"/>
      <c r="AK24" s="85"/>
      <c r="AL24" s="85"/>
    </row>
    <row r="25" spans="1:53" ht="30" customHeight="1" thickBot="1">
      <c r="A25" s="85"/>
      <c r="B25" s="121" t="s">
        <v>2050</v>
      </c>
      <c r="C25" s="695" t="s">
        <v>2081</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2051</v>
      </c>
      <c r="C26" s="695" t="s">
        <v>2079</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1"/>
      <c r="AB26" s="85"/>
      <c r="AC26" s="85"/>
      <c r="AD26" s="85"/>
      <c r="AE26" s="85"/>
      <c r="AF26" s="85"/>
      <c r="AG26" s="85"/>
      <c r="AH26" s="85"/>
      <c r="AI26" s="85"/>
      <c r="AJ26" s="85"/>
      <c r="AK26" s="85"/>
      <c r="AL26" s="85"/>
    </row>
    <row r="27" spans="1:53" ht="27.75" customHeight="1" thickBot="1">
      <c r="A27" s="85"/>
      <c r="B27" s="121" t="s">
        <v>2052</v>
      </c>
      <c r="C27" s="695" t="s">
        <v>2077</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1"/>
      <c r="AB27" s="85"/>
      <c r="AC27" s="85"/>
      <c r="AD27" s="85"/>
      <c r="AE27" s="85"/>
      <c r="AF27" s="85"/>
      <c r="AG27" s="85"/>
      <c r="AH27" s="85"/>
      <c r="AI27" s="85"/>
      <c r="AJ27" s="85"/>
      <c r="AK27" s="85"/>
      <c r="AL27" s="85"/>
      <c r="AM27" s="606" t="s">
        <v>2098</v>
      </c>
      <c r="AN27" s="607"/>
      <c r="AO27" s="607"/>
      <c r="AP27" s="607"/>
      <c r="AQ27" s="607"/>
      <c r="AR27" s="607"/>
      <c r="AS27" s="607"/>
      <c r="AT27" s="607"/>
      <c r="AU27" s="607"/>
      <c r="AV27" s="607"/>
      <c r="AW27" s="607"/>
      <c r="AX27" s="607"/>
      <c r="AY27" s="607"/>
      <c r="AZ27" s="607"/>
      <c r="BA27" s="608"/>
    </row>
    <row r="28" spans="1:53" ht="18" customHeight="1" thickBot="1">
      <c r="A28" s="85"/>
      <c r="B28" s="121" t="s">
        <v>2067</v>
      </c>
      <c r="C28" s="695" t="s">
        <v>2080</v>
      </c>
      <c r="D28" s="695"/>
      <c r="E28" s="695"/>
      <c r="F28" s="695"/>
      <c r="G28" s="695"/>
      <c r="H28" s="695"/>
      <c r="I28" s="695"/>
      <c r="J28" s="695"/>
      <c r="K28" s="695"/>
      <c r="L28" s="695"/>
      <c r="M28" s="695"/>
      <c r="N28" s="695"/>
      <c r="O28" s="695"/>
      <c r="P28" s="696"/>
      <c r="Q28" s="911">
        <f>Q26+Q27</f>
        <v>0</v>
      </c>
      <c r="R28" s="912"/>
      <c r="S28" s="912"/>
      <c r="T28" s="912"/>
      <c r="U28" s="912"/>
      <c r="V28" s="913"/>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2111</v>
      </c>
      <c r="AN28" s="591"/>
      <c r="AO28" s="591"/>
      <c r="AP28" s="591"/>
      <c r="AQ28" s="591"/>
      <c r="AR28" s="591"/>
      <c r="AS28" s="591"/>
      <c r="AT28" s="591"/>
      <c r="AU28" s="591"/>
      <c r="AV28" s="591"/>
      <c r="AW28" s="591"/>
      <c r="AX28" s="591"/>
      <c r="AY28" s="591"/>
      <c r="AZ28" s="591"/>
      <c r="BA28" s="592"/>
    </row>
    <row r="29" spans="1:53" ht="18" customHeight="1">
      <c r="A29" s="85"/>
      <c r="B29" s="914" t="s">
        <v>2078</v>
      </c>
      <c r="C29" s="869" t="s">
        <v>1929</v>
      </c>
      <c r="D29" s="869"/>
      <c r="E29" s="870"/>
      <c r="F29" s="124"/>
      <c r="G29" s="874" t="s">
        <v>1921</v>
      </c>
      <c r="H29" s="875"/>
      <c r="I29" s="875"/>
      <c r="J29" s="876"/>
      <c r="K29" s="855" t="s">
        <v>1922</v>
      </c>
      <c r="L29" s="855"/>
      <c r="M29" s="855"/>
      <c r="N29" s="855"/>
      <c r="O29" s="857"/>
      <c r="P29" s="858"/>
      <c r="Q29" s="861" t="s">
        <v>1923</v>
      </c>
      <c r="R29" s="861"/>
      <c r="S29" s="861"/>
      <c r="T29" s="861"/>
      <c r="U29" s="863"/>
      <c r="V29" s="864"/>
      <c r="W29" s="864"/>
      <c r="X29" s="864"/>
      <c r="Y29" s="864"/>
      <c r="Z29" s="864"/>
      <c r="AA29" s="864"/>
      <c r="AB29" s="864"/>
      <c r="AC29" s="864"/>
      <c r="AD29" s="864"/>
      <c r="AE29" s="864"/>
      <c r="AF29" s="864"/>
      <c r="AG29" s="864"/>
      <c r="AH29" s="864"/>
      <c r="AI29" s="864"/>
      <c r="AJ29" s="864"/>
      <c r="AK29" s="865"/>
      <c r="AL29" s="125"/>
      <c r="AM29" s="83" t="b">
        <v>0</v>
      </c>
    </row>
    <row r="30" spans="1:53" ht="18" customHeight="1" thickBot="1">
      <c r="A30" s="85"/>
      <c r="B30" s="915"/>
      <c r="C30" s="871"/>
      <c r="D30" s="871"/>
      <c r="E30" s="872"/>
      <c r="F30" s="126"/>
      <c r="G30" s="898" t="s">
        <v>1924</v>
      </c>
      <c r="H30" s="899"/>
      <c r="I30" s="899"/>
      <c r="J30" s="900"/>
      <c r="K30" s="856"/>
      <c r="L30" s="856"/>
      <c r="M30" s="856"/>
      <c r="N30" s="856"/>
      <c r="O30" s="859"/>
      <c r="P30" s="860"/>
      <c r="Q30" s="862"/>
      <c r="R30" s="862"/>
      <c r="S30" s="862"/>
      <c r="T30" s="862"/>
      <c r="U30" s="866"/>
      <c r="V30" s="867"/>
      <c r="W30" s="867"/>
      <c r="X30" s="867"/>
      <c r="Y30" s="867"/>
      <c r="Z30" s="867"/>
      <c r="AA30" s="867"/>
      <c r="AB30" s="867"/>
      <c r="AC30" s="867"/>
      <c r="AD30" s="867"/>
      <c r="AE30" s="867"/>
      <c r="AF30" s="867"/>
      <c r="AG30" s="867"/>
      <c r="AH30" s="867"/>
      <c r="AI30" s="867"/>
      <c r="AJ30" s="867"/>
      <c r="AK30" s="868"/>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3" t="s">
        <v>2172</v>
      </c>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133"/>
      <c r="AM32" s="127"/>
      <c r="AN32" s="127"/>
    </row>
    <row r="33" spans="1:53" ht="23.25" customHeight="1">
      <c r="A33" s="85"/>
      <c r="B33" s="134" t="s">
        <v>69</v>
      </c>
      <c r="C33" s="873" t="s">
        <v>2094</v>
      </c>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2" t="s">
        <v>86</v>
      </c>
      <c r="D36" s="882"/>
      <c r="E36" s="882"/>
      <c r="F36" s="882"/>
      <c r="G36" s="882"/>
      <c r="H36" s="882"/>
      <c r="I36" s="882"/>
      <c r="J36" s="882"/>
      <c r="K36" s="882"/>
      <c r="L36" s="882"/>
      <c r="M36" s="882"/>
      <c r="N36" s="882"/>
      <c r="O36" s="882"/>
      <c r="P36" s="883"/>
      <c r="Q36" s="843">
        <f>Q37-Q38-Q39</f>
        <v>0</v>
      </c>
      <c r="R36" s="844"/>
      <c r="S36" s="844"/>
      <c r="T36" s="844"/>
      <c r="U36" s="844"/>
      <c r="V36" s="845"/>
      <c r="W36" s="143" t="s">
        <v>4</v>
      </c>
      <c r="X36" s="144" t="s">
        <v>76</v>
      </c>
      <c r="Y36" s="602" t="str">
        <f>IF(Q40="","",IF(Q36="","",IF(Q36&gt;=Q40,"○","×")))</f>
        <v>○</v>
      </c>
      <c r="Z36" s="145"/>
      <c r="AA36" s="139"/>
      <c r="AB36" s="139"/>
      <c r="AC36" s="139"/>
      <c r="AD36" s="141"/>
      <c r="AE36" s="141"/>
      <c r="AF36" s="141"/>
      <c r="AG36" s="141"/>
      <c r="AH36" s="141"/>
      <c r="AI36" s="141"/>
      <c r="AJ36" s="141"/>
      <c r="AK36" s="141"/>
      <c r="AL36" s="85"/>
      <c r="AM36" s="933" t="s">
        <v>2101</v>
      </c>
      <c r="AN36" s="934"/>
      <c r="AO36" s="934"/>
      <c r="AP36" s="934"/>
      <c r="AQ36" s="934"/>
      <c r="AR36" s="934"/>
      <c r="AS36" s="934"/>
      <c r="AT36" s="934"/>
      <c r="AU36" s="934"/>
      <c r="AV36" s="934"/>
      <c r="AW36" s="934"/>
      <c r="AX36" s="934"/>
      <c r="AY36" s="934"/>
      <c r="AZ36" s="934"/>
      <c r="BA36" s="935"/>
    </row>
    <row r="37" spans="1:53" ht="18.75" customHeight="1" thickBot="1">
      <c r="A37" s="85"/>
      <c r="B37" s="909"/>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1"/>
      <c r="Z37" s="145"/>
      <c r="AA37" s="139"/>
      <c r="AB37" s="139"/>
      <c r="AC37" s="139"/>
      <c r="AD37" s="141"/>
      <c r="AE37" s="139"/>
      <c r="AF37" s="139"/>
      <c r="AG37" s="139"/>
      <c r="AH37" s="139"/>
      <c r="AI37" s="139"/>
      <c r="AJ37" s="139"/>
      <c r="AK37" s="141"/>
      <c r="AL37" s="85"/>
      <c r="AM37" s="936"/>
      <c r="AN37" s="937"/>
      <c r="AO37" s="937"/>
      <c r="AP37" s="937"/>
      <c r="AQ37" s="937"/>
      <c r="AR37" s="937"/>
      <c r="AS37" s="937"/>
      <c r="AT37" s="937"/>
      <c r="AU37" s="937"/>
      <c r="AV37" s="937"/>
      <c r="AW37" s="937"/>
      <c r="AX37" s="937"/>
      <c r="AY37" s="937"/>
      <c r="AZ37" s="937"/>
      <c r="BA37" s="938"/>
    </row>
    <row r="38" spans="1:53" ht="18.75" customHeight="1" thickBot="1">
      <c r="A38" s="85"/>
      <c r="B38" s="909"/>
      <c r="C38" s="850" t="s">
        <v>2093</v>
      </c>
      <c r="D38" s="851"/>
      <c r="E38" s="851"/>
      <c r="F38" s="851"/>
      <c r="G38" s="851"/>
      <c r="H38" s="851"/>
      <c r="I38" s="851"/>
      <c r="J38" s="851"/>
      <c r="K38" s="851"/>
      <c r="L38" s="851"/>
      <c r="M38" s="851"/>
      <c r="N38" s="851"/>
      <c r="O38" s="851"/>
      <c r="P38" s="851"/>
      <c r="Q38" s="843">
        <f>Q22</f>
        <v>0</v>
      </c>
      <c r="R38" s="844"/>
      <c r="S38" s="844"/>
      <c r="T38" s="844"/>
      <c r="U38" s="844"/>
      <c r="V38" s="845"/>
      <c r="W38" s="143" t="s">
        <v>4</v>
      </c>
      <c r="X38" s="144"/>
      <c r="Y38" s="881"/>
      <c r="Z38" s="145"/>
      <c r="AA38" s="139"/>
      <c r="AB38" s="139"/>
      <c r="AC38" s="139"/>
      <c r="AD38" s="141"/>
      <c r="AE38" s="139"/>
      <c r="AF38" s="139"/>
      <c r="AG38" s="139"/>
      <c r="AH38" s="139"/>
      <c r="AI38" s="139"/>
      <c r="AJ38" s="139"/>
      <c r="AK38" s="141"/>
      <c r="AL38" s="85"/>
      <c r="AM38" s="936"/>
      <c r="AN38" s="937"/>
      <c r="AO38" s="937"/>
      <c r="AP38" s="937"/>
      <c r="AQ38" s="937"/>
      <c r="AR38" s="937"/>
      <c r="AS38" s="937"/>
      <c r="AT38" s="937"/>
      <c r="AU38" s="937"/>
      <c r="AV38" s="937"/>
      <c r="AW38" s="937"/>
      <c r="AX38" s="937"/>
      <c r="AY38" s="937"/>
      <c r="AZ38" s="937"/>
      <c r="BA38" s="938"/>
    </row>
    <row r="39" spans="1:53" ht="27" customHeight="1" thickBot="1">
      <c r="A39" s="85"/>
      <c r="B39" s="521"/>
      <c r="C39" s="850" t="s">
        <v>2297</v>
      </c>
      <c r="D39" s="851"/>
      <c r="E39" s="851"/>
      <c r="F39" s="851"/>
      <c r="G39" s="851"/>
      <c r="H39" s="851"/>
      <c r="I39" s="851"/>
      <c r="J39" s="851"/>
      <c r="K39" s="851"/>
      <c r="L39" s="851"/>
      <c r="M39" s="851"/>
      <c r="N39" s="851"/>
      <c r="O39" s="851"/>
      <c r="P39" s="851"/>
      <c r="Q39" s="890"/>
      <c r="R39" s="891"/>
      <c r="S39" s="891"/>
      <c r="T39" s="891"/>
      <c r="U39" s="891"/>
      <c r="V39" s="892"/>
      <c r="W39" s="143" t="s">
        <v>4</v>
      </c>
      <c r="X39" s="144"/>
      <c r="Y39" s="881"/>
      <c r="Z39" s="145"/>
      <c r="AA39" s="139"/>
      <c r="AB39" s="139"/>
      <c r="AC39" s="139"/>
      <c r="AD39" s="141"/>
      <c r="AE39" s="139"/>
      <c r="AF39" s="139"/>
      <c r="AG39" s="139"/>
      <c r="AH39" s="139"/>
      <c r="AI39" s="139"/>
      <c r="AJ39" s="139"/>
      <c r="AK39" s="141"/>
      <c r="AL39" s="85"/>
      <c r="AM39" s="936"/>
      <c r="AN39" s="937"/>
      <c r="AO39" s="937"/>
      <c r="AP39" s="937"/>
      <c r="AQ39" s="937"/>
      <c r="AR39" s="937"/>
      <c r="AS39" s="937"/>
      <c r="AT39" s="937"/>
      <c r="AU39" s="937"/>
      <c r="AV39" s="937"/>
      <c r="AW39" s="937"/>
      <c r="AX39" s="937"/>
      <c r="AY39" s="937"/>
      <c r="AZ39" s="937"/>
      <c r="BA39" s="938"/>
    </row>
    <row r="40" spans="1:53" ht="30.75" customHeight="1" thickBot="1">
      <c r="A40" s="85"/>
      <c r="B40" s="142" t="s">
        <v>11</v>
      </c>
      <c r="C40" s="846" t="s">
        <v>1930</v>
      </c>
      <c r="D40" s="847"/>
      <c r="E40" s="847"/>
      <c r="F40" s="847"/>
      <c r="G40" s="847"/>
      <c r="H40" s="847"/>
      <c r="I40" s="847"/>
      <c r="J40" s="847"/>
      <c r="K40" s="847"/>
      <c r="L40" s="847"/>
      <c r="M40" s="847"/>
      <c r="N40" s="847"/>
      <c r="O40" s="847"/>
      <c r="P40" s="847"/>
      <c r="Q40" s="843">
        <f>Q41-Q42-Q43-Q44-Q45-Q46</f>
        <v>0</v>
      </c>
      <c r="R40" s="844"/>
      <c r="S40" s="844"/>
      <c r="T40" s="844"/>
      <c r="U40" s="844"/>
      <c r="V40" s="845"/>
      <c r="W40" s="146" t="s">
        <v>4</v>
      </c>
      <c r="X40" s="144" t="s">
        <v>76</v>
      </c>
      <c r="Y40" s="603"/>
      <c r="Z40" s="145"/>
      <c r="AA40" s="139"/>
      <c r="AB40" s="139"/>
      <c r="AC40" s="139"/>
      <c r="AD40" s="141"/>
      <c r="AE40" s="139"/>
      <c r="AF40" s="139"/>
      <c r="AG40" s="139"/>
      <c r="AH40" s="139"/>
      <c r="AI40" s="139"/>
      <c r="AJ40" s="139"/>
      <c r="AK40" s="141"/>
      <c r="AL40" s="85"/>
      <c r="AM40" s="939"/>
      <c r="AN40" s="940"/>
      <c r="AO40" s="940"/>
      <c r="AP40" s="940"/>
      <c r="AQ40" s="940"/>
      <c r="AR40" s="940"/>
      <c r="AS40" s="940"/>
      <c r="AT40" s="940"/>
      <c r="AU40" s="941"/>
      <c r="AV40" s="941"/>
      <c r="AW40" s="941"/>
      <c r="AX40" s="941"/>
      <c r="AY40" s="940"/>
      <c r="AZ40" s="940"/>
      <c r="BA40" s="942"/>
    </row>
    <row r="41" spans="1:53" ht="18.75" customHeight="1" thickBot="1">
      <c r="A41" s="85"/>
      <c r="B41" s="921"/>
      <c r="C41" s="849" t="s">
        <v>88</v>
      </c>
      <c r="D41" s="885"/>
      <c r="E41" s="885"/>
      <c r="F41" s="885"/>
      <c r="G41" s="885"/>
      <c r="H41" s="885"/>
      <c r="I41" s="885"/>
      <c r="J41" s="885"/>
      <c r="K41" s="885"/>
      <c r="L41" s="885"/>
      <c r="M41" s="885"/>
      <c r="N41" s="885"/>
      <c r="O41" s="885"/>
      <c r="P41" s="886"/>
      <c r="Q41" s="887"/>
      <c r="R41" s="888"/>
      <c r="S41" s="888"/>
      <c r="T41" s="888"/>
      <c r="U41" s="888"/>
      <c r="V41" s="889"/>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1"/>
      <c r="C42" s="849" t="s">
        <v>1926</v>
      </c>
      <c r="D42" s="885"/>
      <c r="E42" s="885"/>
      <c r="F42" s="885"/>
      <c r="G42" s="885"/>
      <c r="H42" s="885"/>
      <c r="I42" s="885"/>
      <c r="J42" s="885"/>
      <c r="K42" s="885"/>
      <c r="L42" s="885"/>
      <c r="M42" s="885"/>
      <c r="N42" s="885"/>
      <c r="O42" s="885"/>
      <c r="P42" s="886"/>
      <c r="Q42" s="887"/>
      <c r="R42" s="888"/>
      <c r="S42" s="888"/>
      <c r="T42" s="888"/>
      <c r="U42" s="888"/>
      <c r="V42" s="889"/>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1"/>
      <c r="C43" s="849" t="s">
        <v>1927</v>
      </c>
      <c r="D43" s="885"/>
      <c r="E43" s="885"/>
      <c r="F43" s="885"/>
      <c r="G43" s="885"/>
      <c r="H43" s="885"/>
      <c r="I43" s="885"/>
      <c r="J43" s="885"/>
      <c r="K43" s="885"/>
      <c r="L43" s="885"/>
      <c r="M43" s="885"/>
      <c r="N43" s="885"/>
      <c r="O43" s="885"/>
      <c r="P43" s="886"/>
      <c r="Q43" s="887"/>
      <c r="R43" s="888"/>
      <c r="S43" s="888"/>
      <c r="T43" s="888"/>
      <c r="U43" s="888"/>
      <c r="V43" s="889"/>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1"/>
      <c r="C44" s="850" t="s">
        <v>1928</v>
      </c>
      <c r="D44" s="851"/>
      <c r="E44" s="851"/>
      <c r="F44" s="851"/>
      <c r="G44" s="851"/>
      <c r="H44" s="851"/>
      <c r="I44" s="851"/>
      <c r="J44" s="851"/>
      <c r="K44" s="851"/>
      <c r="L44" s="851"/>
      <c r="M44" s="851"/>
      <c r="N44" s="851"/>
      <c r="O44" s="851"/>
      <c r="P44" s="908"/>
      <c r="Q44" s="887"/>
      <c r="R44" s="888"/>
      <c r="S44" s="888"/>
      <c r="T44" s="888"/>
      <c r="U44" s="888"/>
      <c r="V44" s="889"/>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1"/>
      <c r="C45" s="850" t="s">
        <v>2174</v>
      </c>
      <c r="D45" s="851"/>
      <c r="E45" s="851"/>
      <c r="F45" s="851"/>
      <c r="G45" s="851"/>
      <c r="H45" s="851"/>
      <c r="I45" s="851"/>
      <c r="J45" s="851"/>
      <c r="K45" s="851"/>
      <c r="L45" s="851"/>
      <c r="M45" s="851"/>
      <c r="N45" s="851"/>
      <c r="O45" s="851"/>
      <c r="P45" s="908"/>
      <c r="Q45" s="887"/>
      <c r="R45" s="888"/>
      <c r="S45" s="888"/>
      <c r="T45" s="888"/>
      <c r="U45" s="888"/>
      <c r="V45" s="889"/>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2"/>
      <c r="C46" s="923" t="s">
        <v>2173</v>
      </c>
      <c r="D46" s="924"/>
      <c r="E46" s="924"/>
      <c r="F46" s="924"/>
      <c r="G46" s="924"/>
      <c r="H46" s="924"/>
      <c r="I46" s="924"/>
      <c r="J46" s="924"/>
      <c r="K46" s="924"/>
      <c r="L46" s="924"/>
      <c r="M46" s="924"/>
      <c r="N46" s="924"/>
      <c r="O46" s="924"/>
      <c r="P46" s="925"/>
      <c r="Q46" s="887"/>
      <c r="R46" s="888"/>
      <c r="S46" s="888"/>
      <c r="T46" s="888"/>
      <c r="U46" s="888"/>
      <c r="V46" s="889"/>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4" t="s">
        <v>2298</v>
      </c>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3" t="s">
        <v>2299</v>
      </c>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4" t="s">
        <v>2300</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68" t="s">
        <v>2102</v>
      </c>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0" t="s">
        <v>2096</v>
      </c>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159"/>
      <c r="AM54" s="147"/>
      <c r="AN54" s="147"/>
      <c r="AO54" s="147"/>
      <c r="AP54" s="147"/>
      <c r="AQ54" s="147"/>
      <c r="AR54" s="147"/>
      <c r="AS54" s="147"/>
      <c r="AT54" s="157"/>
      <c r="AU54" s="157"/>
      <c r="AV54" s="157"/>
      <c r="AW54" s="157"/>
      <c r="AX54" s="157"/>
      <c r="AY54" s="147"/>
      <c r="AZ54" s="147"/>
      <c r="BA54" s="147"/>
    </row>
    <row r="55" spans="1:53" ht="51.75" customHeight="1">
      <c r="A55" s="85"/>
      <c r="B55" s="902" t="s">
        <v>71</v>
      </c>
      <c r="C55" s="903"/>
      <c r="D55" s="903"/>
      <c r="E55" s="904"/>
      <c r="F55" s="949"/>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2" t="s">
        <v>72</v>
      </c>
      <c r="C56" s="903"/>
      <c r="D56" s="903"/>
      <c r="E56" s="904"/>
      <c r="F56" s="905"/>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1" t="s">
        <v>2152</v>
      </c>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7" t="s">
        <v>2095</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2" t="s">
        <v>1919</v>
      </c>
      <c r="C60" s="613"/>
      <c r="D60" s="613"/>
      <c r="E60" s="613"/>
      <c r="F60" s="613"/>
      <c r="G60" s="613"/>
      <c r="H60" s="613"/>
      <c r="I60" s="613"/>
      <c r="J60" s="613"/>
      <c r="K60" s="613"/>
      <c r="L60" s="613"/>
      <c r="M60" s="613"/>
      <c r="N60" s="613"/>
      <c r="O60" s="613"/>
      <c r="P60" s="613"/>
      <c r="Q60" s="613"/>
      <c r="R60" s="613"/>
      <c r="S60" s="614"/>
      <c r="T60" s="803">
        <f>'別紙様式3-3（６月以降分）'!N6</f>
        <v>0</v>
      </c>
      <c r="U60" s="804"/>
      <c r="V60" s="804"/>
      <c r="W60" s="804"/>
      <c r="X60" s="804"/>
      <c r="Y60" s="166" t="s">
        <v>4</v>
      </c>
      <c r="Z60" s="167" t="s">
        <v>2069</v>
      </c>
      <c r="AA60" s="128"/>
      <c r="AB60" s="168"/>
      <c r="AC60" s="168"/>
      <c r="AD60" s="168"/>
      <c r="AE60" s="168"/>
      <c r="AF60" s="168"/>
      <c r="AG60" s="85" t="s">
        <v>75</v>
      </c>
      <c r="AH60" s="169" t="str">
        <f>IF(T61&lt;T60,"×","")</f>
        <v/>
      </c>
      <c r="AI60" s="85"/>
      <c r="AJ60" s="85"/>
      <c r="AK60" s="85"/>
      <c r="AL60" s="85"/>
      <c r="AM60" s="590" t="s">
        <v>2103</v>
      </c>
      <c r="AN60" s="591"/>
      <c r="AO60" s="591"/>
      <c r="AP60" s="591"/>
      <c r="AQ60" s="591"/>
      <c r="AR60" s="591"/>
      <c r="AS60" s="591"/>
      <c r="AT60" s="591"/>
      <c r="AU60" s="591"/>
      <c r="AV60" s="591"/>
      <c r="AW60" s="591"/>
      <c r="AX60" s="591"/>
      <c r="AY60" s="591"/>
      <c r="AZ60" s="591"/>
      <c r="BA60" s="592"/>
    </row>
    <row r="61" spans="1:53" ht="23.25" customHeight="1" thickBot="1">
      <c r="A61" s="85"/>
      <c r="B61" s="916" t="s">
        <v>1920</v>
      </c>
      <c r="C61" s="917"/>
      <c r="D61" s="917"/>
      <c r="E61" s="917"/>
      <c r="F61" s="917"/>
      <c r="G61" s="917"/>
      <c r="H61" s="917"/>
      <c r="I61" s="917"/>
      <c r="J61" s="917"/>
      <c r="K61" s="917"/>
      <c r="L61" s="917"/>
      <c r="M61" s="917"/>
      <c r="N61" s="917"/>
      <c r="O61" s="917"/>
      <c r="P61" s="917"/>
      <c r="Q61" s="917"/>
      <c r="R61" s="917"/>
      <c r="S61" s="917"/>
      <c r="T61" s="918"/>
      <c r="U61" s="919"/>
      <c r="V61" s="919"/>
      <c r="W61" s="919"/>
      <c r="X61" s="920"/>
      <c r="Y61" s="170" t="s">
        <v>4</v>
      </c>
      <c r="Z61" s="85"/>
      <c r="AA61" s="171" t="s">
        <v>12</v>
      </c>
      <c r="AB61" s="894">
        <f>IFERROR(T62/T60*100,0)</f>
        <v>0</v>
      </c>
      <c r="AC61" s="895"/>
      <c r="AD61" s="896"/>
      <c r="AE61" s="172" t="s">
        <v>13</v>
      </c>
      <c r="AF61" s="173" t="s">
        <v>67</v>
      </c>
      <c r="AG61" s="85" t="s">
        <v>75</v>
      </c>
      <c r="AH61" s="120" t="str">
        <f>IF(T60=0,"",(IF(AB61&gt;=200/3,"○","×")))</f>
        <v/>
      </c>
      <c r="AI61" s="174"/>
      <c r="AJ61" s="174"/>
      <c r="AK61" s="174"/>
      <c r="AL61" s="174"/>
      <c r="AM61" s="590" t="s">
        <v>2104</v>
      </c>
      <c r="AN61" s="591"/>
      <c r="AO61" s="591"/>
      <c r="AP61" s="591"/>
      <c r="AQ61" s="591"/>
      <c r="AR61" s="591"/>
      <c r="AS61" s="591"/>
      <c r="AT61" s="591"/>
      <c r="AU61" s="591"/>
      <c r="AV61" s="591"/>
      <c r="AW61" s="591"/>
      <c r="AX61" s="591"/>
      <c r="AY61" s="591"/>
      <c r="AZ61" s="591"/>
      <c r="BA61" s="592"/>
    </row>
    <row r="62" spans="1:53" ht="26.25" customHeight="1" thickBot="1">
      <c r="A62" s="85"/>
      <c r="B62" s="175"/>
      <c r="C62" s="729" t="s">
        <v>1931</v>
      </c>
      <c r="D62" s="730"/>
      <c r="E62" s="730"/>
      <c r="F62" s="730"/>
      <c r="G62" s="730"/>
      <c r="H62" s="730"/>
      <c r="I62" s="730"/>
      <c r="J62" s="730"/>
      <c r="K62" s="730"/>
      <c r="L62" s="730"/>
      <c r="M62" s="730"/>
      <c r="N62" s="730"/>
      <c r="O62" s="730"/>
      <c r="P62" s="730"/>
      <c r="Q62" s="730"/>
      <c r="R62" s="730"/>
      <c r="S62" s="730"/>
      <c r="T62" s="725"/>
      <c r="U62" s="726"/>
      <c r="V62" s="726"/>
      <c r="W62" s="726"/>
      <c r="X62" s="727"/>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28" t="s">
        <v>1932</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609" t="s">
        <v>129</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0"/>
      <c r="D67" s="611"/>
      <c r="E67" s="762" t="s">
        <v>128</v>
      </c>
      <c r="F67" s="762"/>
      <c r="G67" s="762"/>
      <c r="H67" s="762"/>
      <c r="I67" s="762"/>
      <c r="J67" s="762"/>
      <c r="K67" s="762"/>
      <c r="L67" s="762"/>
      <c r="M67" s="762"/>
      <c r="N67" s="762"/>
      <c r="O67" s="762"/>
      <c r="P67" s="762"/>
      <c r="Q67" s="762"/>
      <c r="R67" s="762"/>
      <c r="S67" s="762"/>
      <c r="T67" s="762"/>
      <c r="U67" s="762"/>
      <c r="V67" s="762"/>
      <c r="W67" s="762"/>
      <c r="X67" s="762"/>
      <c r="Y67" s="762"/>
      <c r="Z67" s="763"/>
      <c r="AA67" s="86" t="s">
        <v>75</v>
      </c>
      <c r="AB67" s="120" t="str">
        <f>IF('別紙様式3-2（４・５月）'!AF6="継続ベア加算なし","",IF(AM66=TRUE,"○","×"))</f>
        <v/>
      </c>
      <c r="AC67" s="150"/>
      <c r="AD67" s="151"/>
      <c r="AE67" s="151"/>
      <c r="AF67" s="151"/>
      <c r="AG67" s="151"/>
      <c r="AH67" s="151"/>
      <c r="AI67" s="151"/>
      <c r="AJ67" s="151"/>
      <c r="AK67" s="151"/>
      <c r="AL67" s="151"/>
      <c r="AM67" s="596" t="s">
        <v>2106</v>
      </c>
      <c r="AN67" s="597"/>
      <c r="AO67" s="597"/>
      <c r="AP67" s="597"/>
      <c r="AQ67" s="597"/>
      <c r="AR67" s="597"/>
      <c r="AS67" s="597"/>
      <c r="AT67" s="597"/>
      <c r="AU67" s="597"/>
      <c r="AV67" s="597"/>
      <c r="AW67" s="597"/>
      <c r="AX67" s="597"/>
      <c r="AY67" s="597"/>
      <c r="AZ67" s="597"/>
      <c r="BA67" s="598"/>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599"/>
      <c r="AN68" s="600"/>
      <c r="AO68" s="600"/>
      <c r="AP68" s="600"/>
      <c r="AQ68" s="600"/>
      <c r="AR68" s="600"/>
      <c r="AS68" s="600"/>
      <c r="AT68" s="600"/>
      <c r="AU68" s="600"/>
      <c r="AV68" s="600"/>
      <c r="AW68" s="600"/>
      <c r="AX68" s="600"/>
      <c r="AY68" s="600"/>
      <c r="AZ68" s="600"/>
      <c r="BA68" s="601"/>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609" t="s">
        <v>2175</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2" t="s">
        <v>1991</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170" t="s">
        <v>4</v>
      </c>
      <c r="AA71" s="190"/>
      <c r="AB71" s="193" t="s">
        <v>75</v>
      </c>
      <c r="AC71" s="602"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7" t="s">
        <v>1990</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170" t="s">
        <v>4</v>
      </c>
      <c r="AA72" s="85"/>
      <c r="AB72" s="193" t="s">
        <v>120</v>
      </c>
      <c r="AC72" s="603"/>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3" customHeight="1" thickBot="1">
      <c r="A73" s="85"/>
      <c r="B73" s="85"/>
      <c r="C73" s="620" t="s">
        <v>2176</v>
      </c>
      <c r="D73" s="621"/>
      <c r="E73" s="782" t="s">
        <v>1992</v>
      </c>
      <c r="F73" s="783"/>
      <c r="G73" s="783"/>
      <c r="H73" s="783"/>
      <c r="I73" s="783"/>
      <c r="J73" s="783"/>
      <c r="K73" s="783"/>
      <c r="L73" s="783"/>
      <c r="M73" s="783"/>
      <c r="N73" s="783"/>
      <c r="O73" s="783"/>
      <c r="P73" s="783"/>
      <c r="Q73" s="783"/>
      <c r="R73" s="783"/>
      <c r="S73" s="783"/>
      <c r="T73" s="784"/>
      <c r="U73" s="764"/>
      <c r="V73" s="765"/>
      <c r="W73" s="765"/>
      <c r="X73" s="765"/>
      <c r="Y73" s="766"/>
      <c r="Z73" s="788"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3" customHeight="1">
      <c r="A74" s="85"/>
      <c r="B74" s="85"/>
      <c r="C74" s="622"/>
      <c r="D74" s="621"/>
      <c r="E74" s="785"/>
      <c r="F74" s="786"/>
      <c r="G74" s="786"/>
      <c r="H74" s="786"/>
      <c r="I74" s="786"/>
      <c r="J74" s="786"/>
      <c r="K74" s="786"/>
      <c r="L74" s="786"/>
      <c r="M74" s="786"/>
      <c r="N74" s="786"/>
      <c r="O74" s="786"/>
      <c r="P74" s="786"/>
      <c r="Q74" s="786"/>
      <c r="R74" s="786"/>
      <c r="S74" s="786"/>
      <c r="T74" s="787"/>
      <c r="U74" s="767"/>
      <c r="V74" s="768"/>
      <c r="W74" s="768"/>
      <c r="X74" s="768"/>
      <c r="Y74" s="769"/>
      <c r="Z74" s="788"/>
      <c r="AA74" s="85" t="s">
        <v>75</v>
      </c>
      <c r="AB74" s="740" t="s">
        <v>12</v>
      </c>
      <c r="AC74" s="789">
        <f>IFERROR(U75/U73*100,0)</f>
        <v>0</v>
      </c>
      <c r="AD74" s="790"/>
      <c r="AE74" s="791"/>
      <c r="AF74" s="740" t="s">
        <v>13</v>
      </c>
      <c r="AG74" s="740" t="s">
        <v>67</v>
      </c>
      <c r="AH74" s="741" t="s">
        <v>75</v>
      </c>
      <c r="AI74" s="602" t="str">
        <f>IF(OR('別紙様式3-2（４・５月）'!AF5="",U73=0),"",IF(AND(AC74&gt;=200/3,AC74&lt;=100),"○","×"))</f>
        <v/>
      </c>
      <c r="AJ74" s="174"/>
      <c r="AK74" s="85"/>
      <c r="AL74" s="174"/>
      <c r="AM74" s="927" t="s">
        <v>2084</v>
      </c>
      <c r="AN74" s="928"/>
      <c r="AO74" s="928"/>
      <c r="AP74" s="928"/>
      <c r="AQ74" s="928"/>
      <c r="AR74" s="928"/>
      <c r="AS74" s="928"/>
      <c r="AT74" s="928"/>
      <c r="AU74" s="928"/>
      <c r="AV74" s="928"/>
      <c r="AW74" s="928"/>
      <c r="AX74" s="928"/>
      <c r="AY74" s="928"/>
      <c r="AZ74" s="928"/>
      <c r="BA74" s="929"/>
    </row>
    <row r="75" spans="1:82" ht="13" customHeight="1" thickBot="1">
      <c r="A75" s="85"/>
      <c r="B75" s="85"/>
      <c r="C75" s="622"/>
      <c r="D75" s="621"/>
      <c r="E75" s="196"/>
      <c r="F75" s="776" t="s">
        <v>1994</v>
      </c>
      <c r="G75" s="777"/>
      <c r="H75" s="777"/>
      <c r="I75" s="777"/>
      <c r="J75" s="777"/>
      <c r="K75" s="777"/>
      <c r="L75" s="777"/>
      <c r="M75" s="777"/>
      <c r="N75" s="777"/>
      <c r="O75" s="777"/>
      <c r="P75" s="777"/>
      <c r="Q75" s="777"/>
      <c r="R75" s="777"/>
      <c r="S75" s="777"/>
      <c r="T75" s="778"/>
      <c r="U75" s="770"/>
      <c r="V75" s="771"/>
      <c r="W75" s="771"/>
      <c r="X75" s="771"/>
      <c r="Y75" s="772"/>
      <c r="Z75" s="788" t="s">
        <v>4</v>
      </c>
      <c r="AA75" s="85" t="s">
        <v>75</v>
      </c>
      <c r="AB75" s="740"/>
      <c r="AC75" s="792"/>
      <c r="AD75" s="793"/>
      <c r="AE75" s="794"/>
      <c r="AF75" s="740"/>
      <c r="AG75" s="740"/>
      <c r="AH75" s="741"/>
      <c r="AI75" s="603"/>
      <c r="AJ75" s="174"/>
      <c r="AK75" s="85"/>
      <c r="AL75" s="174"/>
      <c r="AM75" s="930"/>
      <c r="AN75" s="931"/>
      <c r="AO75" s="931"/>
      <c r="AP75" s="931"/>
      <c r="AQ75" s="931"/>
      <c r="AR75" s="931"/>
      <c r="AS75" s="931"/>
      <c r="AT75" s="931"/>
      <c r="AU75" s="931"/>
      <c r="AV75" s="931"/>
      <c r="AW75" s="931"/>
      <c r="AX75" s="931"/>
      <c r="AY75" s="931"/>
      <c r="AZ75" s="931"/>
      <c r="BA75" s="932"/>
    </row>
    <row r="76" spans="1:82" ht="13" customHeight="1" thickBot="1">
      <c r="A76" s="85"/>
      <c r="B76" s="85"/>
      <c r="C76" s="622"/>
      <c r="D76" s="621"/>
      <c r="E76" s="197"/>
      <c r="F76" s="779"/>
      <c r="G76" s="780"/>
      <c r="H76" s="780"/>
      <c r="I76" s="780"/>
      <c r="J76" s="780"/>
      <c r="K76" s="780"/>
      <c r="L76" s="780"/>
      <c r="M76" s="780"/>
      <c r="N76" s="780"/>
      <c r="O76" s="780"/>
      <c r="P76" s="780"/>
      <c r="Q76" s="780"/>
      <c r="R76" s="780"/>
      <c r="S76" s="780"/>
      <c r="T76" s="781"/>
      <c r="U76" s="773"/>
      <c r="V76" s="774"/>
      <c r="W76" s="774"/>
      <c r="X76" s="774"/>
      <c r="Y76" s="775"/>
      <c r="Z76" s="788"/>
      <c r="AA76" s="85"/>
      <c r="AB76" s="168"/>
      <c r="AC76" s="168"/>
      <c r="AD76" s="168"/>
      <c r="AE76" s="168"/>
      <c r="AF76" s="168"/>
      <c r="AG76" s="168"/>
      <c r="AH76" s="85"/>
      <c r="AI76" s="85"/>
      <c r="AJ76" s="174"/>
      <c r="AK76" s="174"/>
      <c r="AL76" s="174"/>
    </row>
    <row r="77" spans="1:82" ht="13" customHeight="1" thickBot="1">
      <c r="A77" s="85"/>
      <c r="B77" s="85"/>
      <c r="C77" s="795" t="s">
        <v>1993</v>
      </c>
      <c r="D77" s="796"/>
      <c r="E77" s="782" t="s">
        <v>2083</v>
      </c>
      <c r="F77" s="783"/>
      <c r="G77" s="783"/>
      <c r="H77" s="783"/>
      <c r="I77" s="783"/>
      <c r="J77" s="783"/>
      <c r="K77" s="783"/>
      <c r="L77" s="783"/>
      <c r="M77" s="783"/>
      <c r="N77" s="783"/>
      <c r="O77" s="783"/>
      <c r="P77" s="783"/>
      <c r="Q77" s="783"/>
      <c r="R77" s="783"/>
      <c r="S77" s="783"/>
      <c r="T77" s="784"/>
      <c r="U77" s="764"/>
      <c r="V77" s="765"/>
      <c r="W77" s="765"/>
      <c r="X77" s="765"/>
      <c r="Y77" s="766"/>
      <c r="Z77" s="788"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3" customHeight="1">
      <c r="A78" s="85"/>
      <c r="B78" s="85"/>
      <c r="C78" s="620"/>
      <c r="D78" s="621"/>
      <c r="E78" s="785"/>
      <c r="F78" s="786"/>
      <c r="G78" s="786"/>
      <c r="H78" s="786"/>
      <c r="I78" s="786"/>
      <c r="J78" s="786"/>
      <c r="K78" s="786"/>
      <c r="L78" s="786"/>
      <c r="M78" s="786"/>
      <c r="N78" s="786"/>
      <c r="O78" s="786"/>
      <c r="P78" s="786"/>
      <c r="Q78" s="786"/>
      <c r="R78" s="786"/>
      <c r="S78" s="786"/>
      <c r="T78" s="787"/>
      <c r="U78" s="767"/>
      <c r="V78" s="768"/>
      <c r="W78" s="768"/>
      <c r="X78" s="768"/>
      <c r="Y78" s="769"/>
      <c r="Z78" s="788"/>
      <c r="AA78" s="85" t="s">
        <v>75</v>
      </c>
      <c r="AB78" s="740" t="s">
        <v>12</v>
      </c>
      <c r="AC78" s="789">
        <f>IFERROR(U79/U77*100,0)</f>
        <v>0</v>
      </c>
      <c r="AD78" s="790"/>
      <c r="AE78" s="791"/>
      <c r="AF78" s="740" t="s">
        <v>13</v>
      </c>
      <c r="AG78" s="740" t="s">
        <v>67</v>
      </c>
      <c r="AH78" s="741" t="s">
        <v>75</v>
      </c>
      <c r="AI78" s="602" t="str">
        <f>IF(OR('別紙様式3-2（４・５月）'!AF5="",U77=0),"",IF(AND(AC78&gt;=200/3,AC78&lt;=100),"○","×"))</f>
        <v/>
      </c>
      <c r="AJ78" s="174"/>
      <c r="AK78" s="174"/>
      <c r="AL78" s="174"/>
      <c r="AM78" s="943" t="s">
        <v>2085</v>
      </c>
      <c r="AN78" s="944"/>
      <c r="AO78" s="944"/>
      <c r="AP78" s="944"/>
      <c r="AQ78" s="944"/>
      <c r="AR78" s="944"/>
      <c r="AS78" s="944"/>
      <c r="AT78" s="944"/>
      <c r="AU78" s="944"/>
      <c r="AV78" s="944"/>
      <c r="AW78" s="944"/>
      <c r="AX78" s="944"/>
      <c r="AY78" s="944"/>
      <c r="AZ78" s="944"/>
      <c r="BA78" s="945"/>
    </row>
    <row r="79" spans="1:82" ht="13" customHeight="1" thickBot="1">
      <c r="A79" s="85"/>
      <c r="B79" s="85"/>
      <c r="C79" s="620"/>
      <c r="D79" s="621"/>
      <c r="E79" s="196"/>
      <c r="F79" s="776" t="s">
        <v>1994</v>
      </c>
      <c r="G79" s="777"/>
      <c r="H79" s="777"/>
      <c r="I79" s="777"/>
      <c r="J79" s="777"/>
      <c r="K79" s="777"/>
      <c r="L79" s="777"/>
      <c r="M79" s="777"/>
      <c r="N79" s="777"/>
      <c r="O79" s="777"/>
      <c r="P79" s="777"/>
      <c r="Q79" s="777"/>
      <c r="R79" s="777"/>
      <c r="S79" s="777"/>
      <c r="T79" s="778"/>
      <c r="U79" s="770"/>
      <c r="V79" s="771"/>
      <c r="W79" s="771"/>
      <c r="X79" s="771"/>
      <c r="Y79" s="772"/>
      <c r="Z79" s="788" t="s">
        <v>4</v>
      </c>
      <c r="AA79" s="85" t="s">
        <v>75</v>
      </c>
      <c r="AB79" s="740"/>
      <c r="AC79" s="792"/>
      <c r="AD79" s="793"/>
      <c r="AE79" s="794"/>
      <c r="AF79" s="740"/>
      <c r="AG79" s="740"/>
      <c r="AH79" s="741"/>
      <c r="AI79" s="603"/>
      <c r="AJ79" s="174"/>
      <c r="AK79" s="174"/>
      <c r="AL79" s="174"/>
      <c r="AM79" s="946"/>
      <c r="AN79" s="947"/>
      <c r="AO79" s="947"/>
      <c r="AP79" s="947"/>
      <c r="AQ79" s="947"/>
      <c r="AR79" s="947"/>
      <c r="AS79" s="947"/>
      <c r="AT79" s="947"/>
      <c r="AU79" s="947"/>
      <c r="AV79" s="947"/>
      <c r="AW79" s="947"/>
      <c r="AX79" s="947"/>
      <c r="AY79" s="947"/>
      <c r="AZ79" s="947"/>
      <c r="BA79" s="948"/>
    </row>
    <row r="80" spans="1:82" ht="13" customHeight="1" thickBot="1">
      <c r="A80" s="85"/>
      <c r="B80" s="85"/>
      <c r="C80" s="797"/>
      <c r="D80" s="798"/>
      <c r="E80" s="198"/>
      <c r="F80" s="779"/>
      <c r="G80" s="780"/>
      <c r="H80" s="780"/>
      <c r="I80" s="780"/>
      <c r="J80" s="780"/>
      <c r="K80" s="780"/>
      <c r="L80" s="780"/>
      <c r="M80" s="780"/>
      <c r="N80" s="780"/>
      <c r="O80" s="780"/>
      <c r="P80" s="780"/>
      <c r="Q80" s="780"/>
      <c r="R80" s="780"/>
      <c r="S80" s="780"/>
      <c r="T80" s="781"/>
      <c r="U80" s="773"/>
      <c r="V80" s="774"/>
      <c r="W80" s="774"/>
      <c r="X80" s="774"/>
      <c r="Y80" s="775"/>
      <c r="Z80" s="788"/>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735"/>
      <c r="N82" s="736"/>
      <c r="O82" s="758" t="s">
        <v>1972</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654" t="str">
        <f>IF(OR('別紙様式3-2（４・５月）'!AE5="処遇加算Ⅰ・Ⅱあり",'別紙様式3-3（６月以降分）'!AF5="旧処遇加算Ⅰ・Ⅱ相当あり"),"該当","")</f>
        <v/>
      </c>
      <c r="AJ84" s="655"/>
      <c r="AK84" s="65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654" t="str">
        <f>IF(AND('別紙様式3-2（４・５月）'!AE5="処遇加算Ⅰ・Ⅱなし",'別紙様式3-3（６月以降分）'!AF5="旧処遇加算Ⅰ・Ⅱ相当なし"),"該当","")</f>
        <v>該当</v>
      </c>
      <c r="AJ86" s="655"/>
      <c r="AK86" s="65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39" t="s">
        <v>1902</v>
      </c>
      <c r="D88" s="739"/>
      <c r="E88" s="739"/>
      <c r="F88" s="739"/>
      <c r="G88" s="739"/>
      <c r="H88" s="739"/>
      <c r="I88" s="739"/>
      <c r="J88" s="739"/>
      <c r="K88" s="739"/>
      <c r="L88" s="739"/>
      <c r="M88" s="739"/>
      <c r="N88" s="739"/>
      <c r="O88" s="739"/>
      <c r="P88" s="739"/>
      <c r="Q88" s="739"/>
      <c r="R88" s="739"/>
      <c r="S88" s="739"/>
      <c r="T88" s="739"/>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5"/>
      <c r="D89" s="736"/>
      <c r="E89" s="661" t="s">
        <v>1903</v>
      </c>
      <c r="F89" s="661"/>
      <c r="G89" s="661"/>
      <c r="H89" s="661"/>
      <c r="I89" s="661"/>
      <c r="J89" s="661"/>
      <c r="K89" s="661"/>
      <c r="L89" s="661"/>
      <c r="M89" s="661"/>
      <c r="N89" s="661"/>
      <c r="O89" s="661"/>
      <c r="P89" s="661"/>
      <c r="Q89" s="661"/>
      <c r="R89" s="662"/>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39" t="s">
        <v>1908</v>
      </c>
      <c r="D94" s="739"/>
      <c r="E94" s="739"/>
      <c r="F94" s="739"/>
      <c r="G94" s="739"/>
      <c r="H94" s="739"/>
      <c r="I94" s="739"/>
      <c r="J94" s="739"/>
      <c r="K94" s="739"/>
      <c r="L94" s="739"/>
      <c r="M94" s="739"/>
      <c r="N94" s="739"/>
      <c r="O94" s="739"/>
      <c r="P94" s="739"/>
      <c r="Q94" s="739"/>
      <c r="R94" s="739"/>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5"/>
      <c r="D95" s="736"/>
      <c r="E95" s="661" t="s">
        <v>1909</v>
      </c>
      <c r="F95" s="661"/>
      <c r="G95" s="661"/>
      <c r="H95" s="661"/>
      <c r="I95" s="661"/>
      <c r="J95" s="661"/>
      <c r="K95" s="661"/>
      <c r="L95" s="661"/>
      <c r="M95" s="661"/>
      <c r="N95" s="661"/>
      <c r="O95" s="661"/>
      <c r="P95" s="661"/>
      <c r="Q95" s="661"/>
      <c r="R95" s="662"/>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701"/>
      <c r="C96" s="212" t="s">
        <v>1904</v>
      </c>
      <c r="D96" s="799" t="s">
        <v>2154</v>
      </c>
      <c r="E96" s="800"/>
      <c r="F96" s="800"/>
      <c r="G96" s="800"/>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2"/>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1"/>
      <c r="C97" s="633"/>
      <c r="D97" s="635" t="s">
        <v>1910</v>
      </c>
      <c r="E97" s="636"/>
      <c r="F97" s="636"/>
      <c r="G97" s="636"/>
      <c r="H97" s="731"/>
      <c r="I97" s="733" t="s">
        <v>10</v>
      </c>
      <c r="J97" s="742" t="s">
        <v>2155</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1"/>
      <c r="C98" s="633"/>
      <c r="D98" s="637"/>
      <c r="E98" s="638"/>
      <c r="F98" s="638"/>
      <c r="G98" s="638"/>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90"/>
      <c r="AM98" s="590" t="s">
        <v>2086</v>
      </c>
      <c r="AN98" s="591"/>
      <c r="AO98" s="591"/>
      <c r="AP98" s="591"/>
      <c r="AQ98" s="591"/>
      <c r="AR98" s="591"/>
      <c r="AS98" s="591"/>
      <c r="AT98" s="591"/>
      <c r="AU98" s="591"/>
      <c r="AV98" s="591"/>
      <c r="AW98" s="591"/>
      <c r="AX98" s="591"/>
      <c r="AY98" s="591"/>
      <c r="AZ98" s="591"/>
      <c r="BA98" s="592"/>
    </row>
    <row r="99" spans="1:53" ht="15" customHeight="1" thickBot="1">
      <c r="A99" s="85"/>
      <c r="B99" s="701"/>
      <c r="C99" s="633"/>
      <c r="D99" s="637"/>
      <c r="E99" s="638"/>
      <c r="F99" s="638"/>
      <c r="G99" s="638"/>
      <c r="H99" s="748"/>
      <c r="I99" s="750" t="s">
        <v>11</v>
      </c>
      <c r="J99" s="235" t="s">
        <v>1911</v>
      </c>
      <c r="K99" s="236"/>
      <c r="L99" s="236"/>
      <c r="M99" s="236"/>
      <c r="N99" s="236"/>
      <c r="O99" s="236"/>
      <c r="P99" s="236"/>
      <c r="Q99" s="236"/>
      <c r="R99" s="236"/>
      <c r="S99" s="752" t="s">
        <v>1912</v>
      </c>
      <c r="T99" s="752"/>
      <c r="U99" s="752"/>
      <c r="V99" s="752"/>
      <c r="W99" s="752"/>
      <c r="X99" s="752"/>
      <c r="Y99" s="752"/>
      <c r="Z99" s="752"/>
      <c r="AA99" s="752"/>
      <c r="AB99" s="752"/>
      <c r="AC99" s="752"/>
      <c r="AD99" s="752"/>
      <c r="AE99" s="752"/>
      <c r="AF99" s="752"/>
      <c r="AG99" s="752"/>
      <c r="AH99" s="752"/>
      <c r="AI99" s="752"/>
      <c r="AJ99" s="752"/>
      <c r="AK99" s="753"/>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1"/>
      <c r="C100" s="634"/>
      <c r="D100" s="639"/>
      <c r="E100" s="640"/>
      <c r="F100" s="640"/>
      <c r="G100" s="640"/>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90"/>
      <c r="AM100" s="590" t="s">
        <v>2086</v>
      </c>
      <c r="AN100" s="591"/>
      <c r="AO100" s="591"/>
      <c r="AP100" s="591"/>
      <c r="AQ100" s="591"/>
      <c r="AR100" s="591"/>
      <c r="AS100" s="591"/>
      <c r="AT100" s="591"/>
      <c r="AU100" s="591"/>
      <c r="AV100" s="591"/>
      <c r="AW100" s="591"/>
      <c r="AX100" s="591"/>
      <c r="AY100" s="591"/>
      <c r="AZ100" s="591"/>
      <c r="BA100" s="592"/>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735"/>
      <c r="N103" s="736"/>
      <c r="O103" s="760" t="s">
        <v>1972</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735"/>
      <c r="C107" s="736"/>
      <c r="D107" s="737" t="s">
        <v>1909</v>
      </c>
      <c r="E107" s="737"/>
      <c r="F107" s="737"/>
      <c r="G107" s="737"/>
      <c r="H107" s="737"/>
      <c r="I107" s="737"/>
      <c r="J107" s="737"/>
      <c r="K107" s="737"/>
      <c r="L107" s="737"/>
      <c r="M107" s="737"/>
      <c r="N107" s="737"/>
      <c r="O107" s="737"/>
      <c r="P107" s="737"/>
      <c r="Q107" s="738"/>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629" t="s">
        <v>2157</v>
      </c>
      <c r="D108" s="630"/>
      <c r="E108" s="630"/>
      <c r="F108" s="630"/>
      <c r="G108" s="630"/>
      <c r="H108" s="630"/>
      <c r="I108" s="630"/>
      <c r="J108" s="630"/>
      <c r="K108" s="630"/>
      <c r="L108" s="630"/>
      <c r="M108" s="630"/>
      <c r="N108" s="630"/>
      <c r="O108" s="630"/>
      <c r="P108" s="630"/>
      <c r="Q108" s="630"/>
      <c r="R108" s="630"/>
      <c r="S108" s="631"/>
      <c r="T108" s="630"/>
      <c r="U108" s="630"/>
      <c r="V108" s="630"/>
      <c r="W108" s="630"/>
      <c r="X108" s="630"/>
      <c r="Y108" s="630"/>
      <c r="Z108" s="630"/>
      <c r="AA108" s="630"/>
      <c r="AB108" s="630"/>
      <c r="AC108" s="630"/>
      <c r="AD108" s="630"/>
      <c r="AE108" s="630"/>
      <c r="AF108" s="630"/>
      <c r="AG108" s="630"/>
      <c r="AH108" s="630"/>
      <c r="AI108" s="630"/>
      <c r="AJ108" s="630"/>
      <c r="AK108" s="632"/>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3"/>
      <c r="C109" s="635" t="s">
        <v>1914</v>
      </c>
      <c r="D109" s="636"/>
      <c r="E109" s="636"/>
      <c r="F109" s="636"/>
      <c r="G109" s="250"/>
      <c r="H109" s="251" t="s">
        <v>10</v>
      </c>
      <c r="I109" s="641" t="s">
        <v>1915</v>
      </c>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3"/>
      <c r="C110" s="637"/>
      <c r="D110" s="638"/>
      <c r="E110" s="638"/>
      <c r="F110" s="638"/>
      <c r="G110" s="252"/>
      <c r="H110" s="253" t="s">
        <v>11</v>
      </c>
      <c r="I110" s="644" t="s">
        <v>1916</v>
      </c>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4"/>
      <c r="C111" s="639"/>
      <c r="D111" s="640"/>
      <c r="E111" s="640"/>
      <c r="F111" s="640"/>
      <c r="G111" s="254"/>
      <c r="H111" s="255" t="s">
        <v>1917</v>
      </c>
      <c r="I111" s="647" t="s">
        <v>1918</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657" t="s">
        <v>2156</v>
      </c>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68" t="s">
        <v>1983</v>
      </c>
      <c r="C114" s="668"/>
      <c r="D114" s="668"/>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0" t="s">
        <v>1945</v>
      </c>
      <c r="C117" s="661"/>
      <c r="D117" s="661"/>
      <c r="E117" s="661"/>
      <c r="F117" s="661"/>
      <c r="G117" s="661"/>
      <c r="H117" s="661"/>
      <c r="I117" s="661"/>
      <c r="J117" s="661"/>
      <c r="K117" s="661"/>
      <c r="L117" s="661"/>
      <c r="M117" s="661"/>
      <c r="N117" s="661"/>
      <c r="O117" s="661"/>
      <c r="P117" s="661"/>
      <c r="Q117" s="662"/>
      <c r="R117" s="260" t="s">
        <v>126</v>
      </c>
      <c r="S117" s="261" t="str">
        <f>'別紙様式3-2（４・５月）'!W8</f>
        <v/>
      </c>
      <c r="T117" s="627" t="s">
        <v>1948</v>
      </c>
      <c r="U117" s="627"/>
      <c r="V117" s="627"/>
      <c r="W117" s="627"/>
      <c r="X117" s="627"/>
      <c r="Y117" s="627"/>
      <c r="Z117" s="627"/>
      <c r="AA117" s="627"/>
      <c r="AB117" s="627"/>
      <c r="AC117" s="627"/>
      <c r="AD117" s="627"/>
      <c r="AE117" s="627"/>
      <c r="AF117" s="628"/>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623" t="s">
        <v>1995</v>
      </c>
      <c r="C118" s="624"/>
      <c r="D118" s="624"/>
      <c r="E118" s="624"/>
      <c r="F118" s="624"/>
      <c r="G118" s="624"/>
      <c r="H118" s="624"/>
      <c r="I118" s="624"/>
      <c r="J118" s="624"/>
      <c r="K118" s="624"/>
      <c r="L118" s="624"/>
      <c r="M118" s="624"/>
      <c r="N118" s="624"/>
      <c r="O118" s="624"/>
      <c r="P118" s="624"/>
      <c r="Q118" s="625"/>
      <c r="R118" s="260" t="s">
        <v>126</v>
      </c>
      <c r="S118" s="263" t="str">
        <f>'別紙様式3-3（６月以降分）'!Z5</f>
        <v/>
      </c>
      <c r="T118" s="626" t="s">
        <v>2070</v>
      </c>
      <c r="U118" s="627"/>
      <c r="V118" s="627"/>
      <c r="W118" s="627"/>
      <c r="X118" s="627"/>
      <c r="Y118" s="627"/>
      <c r="Z118" s="627"/>
      <c r="AA118" s="627"/>
      <c r="AB118" s="627"/>
      <c r="AC118" s="627"/>
      <c r="AD118" s="627"/>
      <c r="AE118" s="627"/>
      <c r="AF118" s="628"/>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3" t="s">
        <v>2071</v>
      </c>
      <c r="C119" s="624"/>
      <c r="D119" s="624"/>
      <c r="E119" s="624"/>
      <c r="F119" s="624"/>
      <c r="G119" s="624"/>
      <c r="H119" s="624"/>
      <c r="I119" s="624"/>
      <c r="J119" s="624"/>
      <c r="K119" s="624"/>
      <c r="L119" s="624"/>
      <c r="M119" s="624"/>
      <c r="N119" s="624"/>
      <c r="O119" s="624"/>
      <c r="P119" s="624"/>
      <c r="Q119" s="625"/>
      <c r="R119" s="260" t="s">
        <v>126</v>
      </c>
      <c r="S119" s="264" t="str">
        <f>'別紙様式3-3（６月以降分）'!Z7</f>
        <v/>
      </c>
      <c r="T119" s="626" t="s">
        <v>2070</v>
      </c>
      <c r="U119" s="627"/>
      <c r="V119" s="627"/>
      <c r="W119" s="627"/>
      <c r="X119" s="627"/>
      <c r="Y119" s="627"/>
      <c r="Z119" s="627"/>
      <c r="AA119" s="627"/>
      <c r="AB119" s="627"/>
      <c r="AC119" s="627"/>
      <c r="AD119" s="627"/>
      <c r="AE119" s="627"/>
      <c r="AF119" s="628"/>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3.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590" t="s">
        <v>2107</v>
      </c>
      <c r="AN121" s="604"/>
      <c r="AO121" s="604"/>
      <c r="AP121" s="604"/>
      <c r="AQ121" s="604"/>
      <c r="AR121" s="604"/>
      <c r="AS121" s="604"/>
      <c r="AT121" s="604"/>
      <c r="AU121" s="604"/>
      <c r="AV121" s="604"/>
      <c r="AW121" s="604"/>
      <c r="AX121" s="604"/>
      <c r="AY121" s="604"/>
      <c r="AZ121" s="604"/>
      <c r="BA121" s="605"/>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7" t="s">
        <v>123</v>
      </c>
      <c r="E125" s="667"/>
      <c r="F125" s="667"/>
      <c r="G125" s="667"/>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288" t="s">
        <v>13</v>
      </c>
      <c r="AL126" s="90"/>
      <c r="AM126" s="83" t="b">
        <v>0</v>
      </c>
      <c r="AN126" s="593" t="s">
        <v>2105</v>
      </c>
      <c r="AO126" s="594"/>
      <c r="AP126" s="594"/>
      <c r="AQ126" s="594"/>
      <c r="AR126" s="594"/>
      <c r="AS126" s="594"/>
      <c r="AT126" s="594"/>
      <c r="AU126" s="594"/>
      <c r="AV126" s="594"/>
      <c r="AW126" s="594"/>
      <c r="AX126" s="594"/>
      <c r="AY126" s="594"/>
      <c r="AZ126" s="594"/>
      <c r="BA126" s="595"/>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3.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4" t="str">
        <f>IF(AND('別紙様式3-2（４・５月）'!AE7="特定加算なし",'別紙様式3-3（６月以降分）'!AG5="旧特定加算相当なし"),"該当","")</f>
        <v>該当</v>
      </c>
      <c r="AJ129" s="655"/>
      <c r="AK129" s="65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700" t="s">
        <v>1950</v>
      </c>
      <c r="D130" s="700"/>
      <c r="E130" s="700"/>
      <c r="F130" s="700"/>
      <c r="G130" s="700"/>
      <c r="H130" s="700"/>
      <c r="I130" s="700"/>
      <c r="J130" s="700"/>
      <c r="K130" s="700"/>
      <c r="L130" s="700"/>
      <c r="M130" s="700"/>
      <c r="N130" s="700"/>
      <c r="O130" s="700"/>
      <c r="P130" s="700"/>
      <c r="Q130" s="700"/>
      <c r="R130" s="700"/>
      <c r="S130" s="700"/>
      <c r="T130" s="700"/>
      <c r="U130" s="700"/>
      <c r="V130" s="700"/>
      <c r="W130" s="700"/>
      <c r="X130" s="700"/>
      <c r="Y130" s="700"/>
      <c r="Z130" s="700"/>
      <c r="AA130" s="700"/>
      <c r="AB130" s="700"/>
      <c r="AC130" s="700"/>
      <c r="AD130" s="700"/>
      <c r="AE130" s="700"/>
      <c r="AF130" s="700"/>
      <c r="AG130" s="700"/>
      <c r="AH130" s="700"/>
      <c r="AI130" s="700"/>
      <c r="AJ130" s="700"/>
      <c r="AK130" s="70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3.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4" t="str">
        <f>IF(OR('別紙様式3-2（４・５月）'!AE7="特定加算あり",'別紙様式3-3（６月以降分）'!AG5="旧特定加算相当あり"),"該当","")</f>
        <v/>
      </c>
      <c r="AJ132" s="655"/>
      <c r="AK132" s="656"/>
      <c r="AL132" s="85"/>
      <c r="AT132" s="97"/>
      <c r="AU132" s="97"/>
      <c r="AV132" s="97"/>
      <c r="AW132" s="97"/>
      <c r="AX132" s="97"/>
    </row>
    <row r="133" spans="1:53" ht="38.25" customHeight="1" thickBot="1">
      <c r="A133" s="85"/>
      <c r="B133" s="192" t="s">
        <v>126</v>
      </c>
      <c r="C133" s="884" t="s">
        <v>2168</v>
      </c>
      <c r="D133" s="884"/>
      <c r="E133" s="884"/>
      <c r="F133" s="884"/>
      <c r="G133" s="884"/>
      <c r="H133" s="884"/>
      <c r="I133" s="884"/>
      <c r="J133" s="884"/>
      <c r="K133" s="884"/>
      <c r="L133" s="884"/>
      <c r="M133" s="884"/>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884"/>
      <c r="AK133" s="884"/>
      <c r="AL133" s="85"/>
      <c r="AN133" s="952" t="s">
        <v>2166</v>
      </c>
      <c r="AO133" s="953"/>
      <c r="AP133" s="953"/>
      <c r="AQ133" s="953"/>
      <c r="AR133" s="953"/>
      <c r="AS133" s="953"/>
      <c r="AT133" s="953"/>
      <c r="AU133" s="953"/>
      <c r="AV133" s="953"/>
      <c r="AW133" s="953"/>
      <c r="AX133" s="953"/>
      <c r="AY133" s="954"/>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967"/>
      <c r="C135" s="968"/>
      <c r="D135" s="968"/>
      <c r="E135" s="969"/>
      <c r="F135" s="961"/>
      <c r="G135" s="962"/>
      <c r="H135" s="962"/>
      <c r="I135" s="962"/>
      <c r="J135" s="962"/>
      <c r="K135" s="962"/>
      <c r="L135" s="962"/>
      <c r="M135" s="962"/>
      <c r="N135" s="962"/>
      <c r="O135" s="962"/>
      <c r="P135" s="962"/>
      <c r="Q135" s="962"/>
      <c r="R135" s="962"/>
      <c r="S135" s="962"/>
      <c r="T135" s="962"/>
      <c r="U135" s="962"/>
      <c r="V135" s="962"/>
      <c r="W135" s="962"/>
      <c r="X135" s="962"/>
      <c r="Y135" s="962"/>
      <c r="Z135" s="962"/>
      <c r="AA135" s="962"/>
      <c r="AB135" s="962"/>
      <c r="AC135" s="962"/>
      <c r="AD135" s="962"/>
      <c r="AE135" s="962"/>
      <c r="AF135" s="962"/>
      <c r="AG135" s="962"/>
      <c r="AH135" s="962"/>
      <c r="AI135" s="962"/>
      <c r="AJ135" s="963"/>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958" t="s">
        <v>2087</v>
      </c>
      <c r="AO135" s="959"/>
      <c r="AP135" s="959"/>
      <c r="AQ135" s="959"/>
      <c r="AR135" s="959"/>
      <c r="AS135" s="959"/>
      <c r="AT135" s="959"/>
      <c r="AU135" s="959"/>
      <c r="AV135" s="959"/>
      <c r="AW135" s="959"/>
      <c r="AX135" s="959"/>
      <c r="AY135" s="960"/>
    </row>
    <row r="136" spans="1:53" s="497" customFormat="1" ht="14.25" customHeight="1">
      <c r="A136" s="494"/>
      <c r="B136" s="674" t="s">
        <v>2158</v>
      </c>
      <c r="C136" s="675"/>
      <c r="D136" s="675"/>
      <c r="E136" s="676"/>
      <c r="F136" s="496"/>
      <c r="G136" s="964" t="s">
        <v>2177</v>
      </c>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5"/>
      <c r="AL136" s="494"/>
      <c r="AM136" s="84" t="b">
        <v>0</v>
      </c>
    </row>
    <row r="137" spans="1:53" s="497" customFormat="1" ht="13.5" customHeight="1">
      <c r="A137" s="494"/>
      <c r="B137" s="677"/>
      <c r="C137" s="678"/>
      <c r="D137" s="678"/>
      <c r="E137" s="679"/>
      <c r="F137" s="498"/>
      <c r="G137" s="666" t="s">
        <v>47</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499"/>
      <c r="AL137" s="494"/>
      <c r="AM137" s="500" t="b">
        <v>0</v>
      </c>
      <c r="AN137" s="955"/>
      <c r="AO137" s="955"/>
      <c r="AP137" s="955"/>
      <c r="AQ137" s="955"/>
      <c r="AR137" s="955"/>
      <c r="AS137" s="955"/>
      <c r="AT137" s="955"/>
      <c r="AU137" s="955"/>
      <c r="AV137" s="955"/>
      <c r="AW137" s="955"/>
      <c r="AX137" s="955"/>
      <c r="AY137" s="955"/>
    </row>
    <row r="138" spans="1:53" s="497" customFormat="1" ht="13.5" customHeight="1">
      <c r="A138" s="494"/>
      <c r="B138" s="677"/>
      <c r="C138" s="678"/>
      <c r="D138" s="678"/>
      <c r="E138" s="679"/>
      <c r="F138" s="498"/>
      <c r="G138" s="666" t="s">
        <v>48</v>
      </c>
      <c r="H138" s="666"/>
      <c r="I138" s="666"/>
      <c r="J138" s="666"/>
      <c r="K138" s="666"/>
      <c r="L138" s="666"/>
      <c r="M138" s="666"/>
      <c r="N138" s="666"/>
      <c r="O138" s="666"/>
      <c r="P138" s="666"/>
      <c r="Q138" s="666"/>
      <c r="R138" s="666"/>
      <c r="S138" s="666"/>
      <c r="T138" s="666"/>
      <c r="U138" s="666"/>
      <c r="V138" s="666"/>
      <c r="W138" s="666"/>
      <c r="X138" s="666"/>
      <c r="Y138" s="666"/>
      <c r="Z138" s="666"/>
      <c r="AA138" s="666"/>
      <c r="AB138" s="666"/>
      <c r="AC138" s="666"/>
      <c r="AD138" s="666"/>
      <c r="AE138" s="666"/>
      <c r="AF138" s="666"/>
      <c r="AG138" s="666"/>
      <c r="AH138" s="666"/>
      <c r="AI138" s="666"/>
      <c r="AJ138" s="666"/>
      <c r="AK138" s="499"/>
      <c r="AL138" s="494"/>
      <c r="AM138" s="500" t="b">
        <v>0</v>
      </c>
      <c r="AN138" s="955"/>
      <c r="AO138" s="955"/>
      <c r="AP138" s="955"/>
      <c r="AQ138" s="955"/>
      <c r="AR138" s="955"/>
      <c r="AS138" s="955"/>
      <c r="AT138" s="955"/>
      <c r="AU138" s="955"/>
      <c r="AV138" s="955"/>
      <c r="AW138" s="955"/>
      <c r="AX138" s="955"/>
      <c r="AY138" s="955"/>
    </row>
    <row r="139" spans="1:53" s="497" customFormat="1" ht="13.5" customHeight="1">
      <c r="A139" s="494"/>
      <c r="B139" s="680"/>
      <c r="C139" s="681"/>
      <c r="D139" s="681"/>
      <c r="E139" s="682"/>
      <c r="F139" s="501"/>
      <c r="G139" s="966" t="s">
        <v>2178</v>
      </c>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502"/>
      <c r="AL139" s="494"/>
      <c r="AM139" s="500" t="b">
        <v>0</v>
      </c>
    </row>
    <row r="140" spans="1:53" s="497" customFormat="1" ht="24.75" customHeight="1">
      <c r="A140" s="494"/>
      <c r="B140" s="674" t="s">
        <v>2159</v>
      </c>
      <c r="C140" s="675"/>
      <c r="D140" s="675"/>
      <c r="E140" s="676"/>
      <c r="F140" s="503"/>
      <c r="G140" s="665" t="s">
        <v>2179</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504"/>
      <c r="AL140" s="494"/>
      <c r="AM140" s="500" t="b">
        <v>0</v>
      </c>
    </row>
    <row r="141" spans="1:53" s="497" customFormat="1" ht="13.5" customHeight="1">
      <c r="A141" s="494"/>
      <c r="B141" s="677"/>
      <c r="C141" s="678"/>
      <c r="D141" s="678"/>
      <c r="E141" s="679"/>
      <c r="F141" s="498"/>
      <c r="G141" s="666" t="s">
        <v>49</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5"/>
      <c r="AL141" s="494"/>
      <c r="AM141" s="500" t="b">
        <v>0</v>
      </c>
      <c r="AN141" s="955"/>
      <c r="AO141" s="955"/>
      <c r="AP141" s="955"/>
      <c r="AQ141" s="955"/>
      <c r="AR141" s="955"/>
      <c r="AS141" s="955"/>
      <c r="AT141" s="955"/>
      <c r="AU141" s="955"/>
      <c r="AV141" s="955"/>
      <c r="AW141" s="955"/>
      <c r="AX141" s="955"/>
      <c r="AY141" s="955"/>
    </row>
    <row r="142" spans="1:53" s="497" customFormat="1" ht="13.5" customHeight="1">
      <c r="A142" s="494"/>
      <c r="B142" s="677"/>
      <c r="C142" s="678"/>
      <c r="D142" s="678"/>
      <c r="E142" s="679"/>
      <c r="F142" s="498"/>
      <c r="G142" s="666" t="s">
        <v>50</v>
      </c>
      <c r="H142" s="666"/>
      <c r="I142" s="666"/>
      <c r="J142" s="666"/>
      <c r="K142" s="666"/>
      <c r="L142" s="666"/>
      <c r="M142" s="666"/>
      <c r="N142" s="666"/>
      <c r="O142" s="666"/>
      <c r="P142" s="666"/>
      <c r="Q142" s="666"/>
      <c r="R142" s="666"/>
      <c r="S142" s="666"/>
      <c r="T142" s="666"/>
      <c r="U142" s="666"/>
      <c r="V142" s="666"/>
      <c r="W142" s="666"/>
      <c r="X142" s="666"/>
      <c r="Y142" s="666"/>
      <c r="Z142" s="666"/>
      <c r="AA142" s="666"/>
      <c r="AB142" s="666"/>
      <c r="AC142" s="666"/>
      <c r="AD142" s="666"/>
      <c r="AE142" s="666"/>
      <c r="AF142" s="666"/>
      <c r="AG142" s="666"/>
      <c r="AH142" s="666"/>
      <c r="AI142" s="666"/>
      <c r="AJ142" s="666"/>
      <c r="AK142" s="499"/>
      <c r="AL142" s="494"/>
      <c r="AM142" s="500" t="b">
        <v>0</v>
      </c>
      <c r="AN142" s="955"/>
      <c r="AO142" s="955"/>
      <c r="AP142" s="955"/>
      <c r="AQ142" s="955"/>
      <c r="AR142" s="955"/>
      <c r="AS142" s="955"/>
      <c r="AT142" s="955"/>
      <c r="AU142" s="955"/>
      <c r="AV142" s="955"/>
      <c r="AW142" s="955"/>
      <c r="AX142" s="955"/>
      <c r="AY142" s="955"/>
    </row>
    <row r="143" spans="1:53" s="497" customFormat="1" ht="13.5" customHeight="1">
      <c r="A143" s="494"/>
      <c r="B143" s="680"/>
      <c r="C143" s="681"/>
      <c r="D143" s="681"/>
      <c r="E143" s="682"/>
      <c r="F143" s="506"/>
      <c r="G143" s="721" t="s">
        <v>51</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722"/>
      <c r="AL143" s="494"/>
      <c r="AM143" s="500" t="b">
        <v>0</v>
      </c>
    </row>
    <row r="144" spans="1:53" s="497" customFormat="1" ht="13.5" customHeight="1">
      <c r="A144" s="494"/>
      <c r="B144" s="674" t="s">
        <v>2160</v>
      </c>
      <c r="C144" s="675"/>
      <c r="D144" s="675"/>
      <c r="E144" s="676"/>
      <c r="F144" s="507"/>
      <c r="G144" s="665" t="s">
        <v>52</v>
      </c>
      <c r="H144" s="665"/>
      <c r="I144" s="665"/>
      <c r="J144" s="665"/>
      <c r="K144" s="665"/>
      <c r="L144" s="665"/>
      <c r="M144" s="665"/>
      <c r="N144" s="665"/>
      <c r="O144" s="665"/>
      <c r="P144" s="665"/>
      <c r="Q144" s="665"/>
      <c r="R144" s="665"/>
      <c r="S144" s="665"/>
      <c r="T144" s="665"/>
      <c r="U144" s="665"/>
      <c r="V144" s="665"/>
      <c r="W144" s="665"/>
      <c r="X144" s="665"/>
      <c r="Y144" s="665"/>
      <c r="Z144" s="665"/>
      <c r="AA144" s="665"/>
      <c r="AB144" s="665"/>
      <c r="AC144" s="665"/>
      <c r="AD144" s="665"/>
      <c r="AE144" s="665"/>
      <c r="AF144" s="665"/>
      <c r="AG144" s="665"/>
      <c r="AH144" s="665"/>
      <c r="AI144" s="665"/>
      <c r="AJ144" s="665"/>
      <c r="AK144" s="505"/>
      <c r="AL144" s="494"/>
      <c r="AM144" s="500" t="b">
        <v>0</v>
      </c>
    </row>
    <row r="145" spans="1:51" s="497" customFormat="1" ht="22.5" customHeight="1">
      <c r="A145" s="494"/>
      <c r="B145" s="677"/>
      <c r="C145" s="678"/>
      <c r="D145" s="678"/>
      <c r="E145" s="679"/>
      <c r="F145" s="498"/>
      <c r="G145" s="666" t="s">
        <v>53</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499"/>
      <c r="AL145" s="494"/>
      <c r="AM145" s="500" t="b">
        <v>0</v>
      </c>
      <c r="AN145" s="955"/>
      <c r="AO145" s="955"/>
      <c r="AP145" s="955"/>
      <c r="AQ145" s="955"/>
      <c r="AR145" s="955"/>
      <c r="AS145" s="955"/>
      <c r="AT145" s="955"/>
      <c r="AU145" s="955"/>
      <c r="AV145" s="955"/>
      <c r="AW145" s="955"/>
      <c r="AX145" s="955"/>
      <c r="AY145" s="955"/>
    </row>
    <row r="146" spans="1:51" s="497" customFormat="1" ht="13.5" customHeight="1">
      <c r="A146" s="494"/>
      <c r="B146" s="677"/>
      <c r="C146" s="678"/>
      <c r="D146" s="678"/>
      <c r="E146" s="679"/>
      <c r="F146" s="498"/>
      <c r="G146" s="666" t="s">
        <v>54</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499"/>
      <c r="AL146" s="494"/>
      <c r="AM146" s="500" t="b">
        <v>0</v>
      </c>
      <c r="AN146" s="955"/>
      <c r="AO146" s="955"/>
      <c r="AP146" s="955"/>
      <c r="AQ146" s="955"/>
      <c r="AR146" s="955"/>
      <c r="AS146" s="955"/>
      <c r="AT146" s="955"/>
      <c r="AU146" s="955"/>
      <c r="AV146" s="955"/>
      <c r="AW146" s="955"/>
      <c r="AX146" s="955"/>
      <c r="AY146" s="955"/>
    </row>
    <row r="147" spans="1:51" s="497" customFormat="1" ht="13.5" customHeight="1">
      <c r="A147" s="494"/>
      <c r="B147" s="677"/>
      <c r="C147" s="678"/>
      <c r="D147" s="678"/>
      <c r="E147" s="679" t="b">
        <v>0</v>
      </c>
      <c r="F147" s="501" t="b">
        <v>0</v>
      </c>
      <c r="G147" s="664" t="s">
        <v>55</v>
      </c>
      <c r="H147" s="664"/>
      <c r="I147" s="664"/>
      <c r="J147" s="664"/>
      <c r="K147" s="664"/>
      <c r="L147" s="664"/>
      <c r="M147" s="664"/>
      <c r="N147" s="664"/>
      <c r="O147" s="664"/>
      <c r="P147" s="664"/>
      <c r="Q147" s="664"/>
      <c r="R147" s="664"/>
      <c r="S147" s="664"/>
      <c r="T147" s="664"/>
      <c r="U147" s="664"/>
      <c r="V147" s="664"/>
      <c r="W147" s="664"/>
      <c r="X147" s="664"/>
      <c r="Y147" s="664"/>
      <c r="Z147" s="664"/>
      <c r="AA147" s="664"/>
      <c r="AB147" s="664"/>
      <c r="AC147" s="664"/>
      <c r="AD147" s="664"/>
      <c r="AE147" s="664"/>
      <c r="AF147" s="664"/>
      <c r="AG147" s="664"/>
      <c r="AH147" s="664"/>
      <c r="AI147" s="664"/>
      <c r="AJ147" s="66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680"/>
      <c r="C148" s="681"/>
      <c r="D148" s="681"/>
      <c r="E148" s="682" t="b">
        <v>0</v>
      </c>
      <c r="F148" s="501" t="b">
        <v>0</v>
      </c>
      <c r="G148" s="718" t="s">
        <v>2161</v>
      </c>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c r="AI148" s="718"/>
      <c r="AJ148" s="718"/>
      <c r="AK148" s="719"/>
      <c r="AL148" s="494"/>
      <c r="AM148" s="500" t="b">
        <v>0</v>
      </c>
    </row>
    <row r="149" spans="1:51" s="497" customFormat="1" ht="21" customHeight="1">
      <c r="A149" s="494"/>
      <c r="B149" s="674" t="s">
        <v>2162</v>
      </c>
      <c r="C149" s="675"/>
      <c r="D149" s="675"/>
      <c r="E149" s="676"/>
      <c r="F149" s="503"/>
      <c r="G149" s="720" t="s">
        <v>2163</v>
      </c>
      <c r="H149" s="720"/>
      <c r="I149" s="720"/>
      <c r="J149" s="720"/>
      <c r="K149" s="720"/>
      <c r="L149" s="720"/>
      <c r="M149" s="720"/>
      <c r="N149" s="720"/>
      <c r="O149" s="720"/>
      <c r="P149" s="720"/>
      <c r="Q149" s="720"/>
      <c r="R149" s="720"/>
      <c r="S149" s="720"/>
      <c r="T149" s="720"/>
      <c r="U149" s="720"/>
      <c r="V149" s="720"/>
      <c r="W149" s="720"/>
      <c r="X149" s="720"/>
      <c r="Y149" s="720"/>
      <c r="Z149" s="720"/>
      <c r="AA149" s="720"/>
      <c r="AB149" s="720"/>
      <c r="AC149" s="720"/>
      <c r="AD149" s="720"/>
      <c r="AE149" s="720"/>
      <c r="AF149" s="720"/>
      <c r="AG149" s="720"/>
      <c r="AH149" s="720"/>
      <c r="AI149" s="720"/>
      <c r="AJ149" s="720"/>
      <c r="AK149" s="505"/>
      <c r="AL149" s="494"/>
      <c r="AM149" s="500" t="b">
        <v>0</v>
      </c>
    </row>
    <row r="150" spans="1:51" s="497" customFormat="1" ht="13.5" customHeight="1">
      <c r="A150" s="494"/>
      <c r="B150" s="677"/>
      <c r="C150" s="678"/>
      <c r="D150" s="678"/>
      <c r="E150" s="679"/>
      <c r="F150" s="498"/>
      <c r="G150" s="664" t="s">
        <v>56</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05"/>
      <c r="AL150" s="430"/>
      <c r="AM150" s="500" t="b">
        <v>0</v>
      </c>
      <c r="AN150" s="955"/>
      <c r="AO150" s="955"/>
      <c r="AP150" s="955"/>
      <c r="AQ150" s="955"/>
      <c r="AR150" s="955"/>
      <c r="AS150" s="955"/>
      <c r="AT150" s="955"/>
      <c r="AU150" s="955"/>
      <c r="AV150" s="955"/>
      <c r="AW150" s="955"/>
      <c r="AX150" s="955"/>
      <c r="AY150" s="955"/>
    </row>
    <row r="151" spans="1:51" s="497" customFormat="1" ht="13.5" customHeight="1">
      <c r="A151" s="494"/>
      <c r="B151" s="677"/>
      <c r="C151" s="678"/>
      <c r="D151" s="678"/>
      <c r="E151" s="679" t="b">
        <v>1</v>
      </c>
      <c r="F151" s="498"/>
      <c r="G151" s="664" t="s">
        <v>57</v>
      </c>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509"/>
      <c r="AL151" s="494"/>
      <c r="AM151" s="500" t="b">
        <v>0</v>
      </c>
      <c r="AN151" s="955"/>
      <c r="AO151" s="955"/>
      <c r="AP151" s="955"/>
      <c r="AQ151" s="955"/>
      <c r="AR151" s="955"/>
      <c r="AS151" s="955"/>
      <c r="AT151" s="955"/>
      <c r="AU151" s="955"/>
      <c r="AV151" s="955"/>
      <c r="AW151" s="955"/>
      <c r="AX151" s="955"/>
      <c r="AY151" s="955"/>
    </row>
    <row r="152" spans="1:51" s="497" customFormat="1" ht="13.5" customHeight="1">
      <c r="A152" s="494"/>
      <c r="B152" s="680"/>
      <c r="C152" s="681"/>
      <c r="D152" s="681"/>
      <c r="E152" s="682"/>
      <c r="F152" s="506"/>
      <c r="G152" s="721" t="s">
        <v>58</v>
      </c>
      <c r="H152" s="721"/>
      <c r="I152" s="721"/>
      <c r="J152" s="721"/>
      <c r="K152" s="721"/>
      <c r="L152" s="721"/>
      <c r="M152" s="721"/>
      <c r="N152" s="721"/>
      <c r="O152" s="721"/>
      <c r="P152" s="721"/>
      <c r="Q152" s="721"/>
      <c r="R152" s="721"/>
      <c r="S152" s="721"/>
      <c r="T152" s="721"/>
      <c r="U152" s="721"/>
      <c r="V152" s="721"/>
      <c r="W152" s="721"/>
      <c r="X152" s="721"/>
      <c r="Y152" s="721"/>
      <c r="Z152" s="721"/>
      <c r="AA152" s="721"/>
      <c r="AB152" s="721"/>
      <c r="AC152" s="721"/>
      <c r="AD152" s="721"/>
      <c r="AE152" s="721"/>
      <c r="AF152" s="721"/>
      <c r="AG152" s="721"/>
      <c r="AH152" s="721"/>
      <c r="AI152" s="721"/>
      <c r="AJ152" s="721"/>
      <c r="AK152" s="722"/>
      <c r="AL152" s="494"/>
      <c r="AM152" s="500" t="b">
        <v>0</v>
      </c>
    </row>
    <row r="153" spans="1:51" s="497" customFormat="1" ht="13.5" customHeight="1">
      <c r="A153" s="494"/>
      <c r="B153" s="674" t="s">
        <v>2164</v>
      </c>
      <c r="C153" s="675"/>
      <c r="D153" s="675"/>
      <c r="E153" s="676"/>
      <c r="F153" s="507"/>
      <c r="G153" s="683" t="s">
        <v>59</v>
      </c>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505"/>
      <c r="AL153" s="494"/>
      <c r="AM153" s="500" t="b">
        <v>0</v>
      </c>
    </row>
    <row r="154" spans="1:51" s="497" customFormat="1" ht="21" customHeight="1">
      <c r="A154" s="494"/>
      <c r="B154" s="677"/>
      <c r="C154" s="678"/>
      <c r="D154" s="678"/>
      <c r="E154" s="679" t="b">
        <v>1</v>
      </c>
      <c r="F154" s="498"/>
      <c r="G154" s="664" t="s">
        <v>60</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499"/>
      <c r="AL154" s="494"/>
      <c r="AM154" s="500" t="b">
        <v>0</v>
      </c>
      <c r="AN154" s="955"/>
      <c r="AO154" s="955"/>
      <c r="AP154" s="955"/>
      <c r="AQ154" s="955"/>
      <c r="AR154" s="955"/>
      <c r="AS154" s="955"/>
      <c r="AT154" s="955"/>
      <c r="AU154" s="955"/>
      <c r="AV154" s="955"/>
      <c r="AW154" s="955"/>
      <c r="AX154" s="955"/>
      <c r="AY154" s="955"/>
    </row>
    <row r="155" spans="1:51" s="497" customFormat="1" ht="13.5" customHeight="1">
      <c r="A155" s="494"/>
      <c r="B155" s="677"/>
      <c r="C155" s="678"/>
      <c r="D155" s="678"/>
      <c r="E155" s="679"/>
      <c r="F155" s="498"/>
      <c r="G155" s="664" t="s">
        <v>61</v>
      </c>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499"/>
      <c r="AL155" s="494"/>
      <c r="AM155" s="500" t="b">
        <v>0</v>
      </c>
      <c r="AN155" s="955"/>
      <c r="AO155" s="955"/>
      <c r="AP155" s="955"/>
      <c r="AQ155" s="955"/>
      <c r="AR155" s="955"/>
      <c r="AS155" s="955"/>
      <c r="AT155" s="955"/>
      <c r="AU155" s="955"/>
      <c r="AV155" s="955"/>
      <c r="AW155" s="955"/>
      <c r="AX155" s="955"/>
      <c r="AY155" s="955"/>
    </row>
    <row r="156" spans="1:51" s="497" customFormat="1" ht="13.5" customHeight="1">
      <c r="A156" s="494"/>
      <c r="B156" s="680"/>
      <c r="C156" s="681"/>
      <c r="D156" s="681"/>
      <c r="E156" s="682" t="b">
        <v>1</v>
      </c>
      <c r="F156" s="506"/>
      <c r="G156" s="721" t="s">
        <v>62</v>
      </c>
      <c r="H156" s="721"/>
      <c r="I156" s="721"/>
      <c r="J156" s="721"/>
      <c r="K156" s="721"/>
      <c r="L156" s="721"/>
      <c r="M156" s="721"/>
      <c r="N156" s="721"/>
      <c r="O156" s="721"/>
      <c r="P156" s="721"/>
      <c r="Q156" s="721"/>
      <c r="R156" s="721"/>
      <c r="S156" s="721"/>
      <c r="T156" s="721"/>
      <c r="U156" s="721"/>
      <c r="V156" s="721"/>
      <c r="W156" s="721"/>
      <c r="X156" s="721"/>
      <c r="Y156" s="721"/>
      <c r="Z156" s="721"/>
      <c r="AA156" s="721"/>
      <c r="AB156" s="721"/>
      <c r="AC156" s="721"/>
      <c r="AD156" s="721"/>
      <c r="AE156" s="721"/>
      <c r="AF156" s="721"/>
      <c r="AG156" s="721"/>
      <c r="AH156" s="721"/>
      <c r="AI156" s="721"/>
      <c r="AJ156" s="721"/>
      <c r="AK156" s="510"/>
      <c r="AL156" s="494"/>
      <c r="AM156" s="500" t="b">
        <v>0</v>
      </c>
    </row>
    <row r="157" spans="1:51" s="497" customFormat="1" ht="13.5" customHeight="1">
      <c r="A157" s="494"/>
      <c r="B157" s="674" t="s">
        <v>2165</v>
      </c>
      <c r="C157" s="675"/>
      <c r="D157" s="675"/>
      <c r="E157" s="676"/>
      <c r="F157" s="507"/>
      <c r="G157" s="683" t="s">
        <v>2180</v>
      </c>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956"/>
      <c r="AL157" s="511"/>
      <c r="AM157" s="500" t="b">
        <v>0</v>
      </c>
      <c r="AN157"/>
      <c r="AO157"/>
      <c r="AP157"/>
    </row>
    <row r="158" spans="1:51" customFormat="1" ht="13.5" customHeight="1">
      <c r="A158" s="430"/>
      <c r="B158" s="677"/>
      <c r="C158" s="678"/>
      <c r="D158" s="678"/>
      <c r="E158" s="679"/>
      <c r="F158" s="498"/>
      <c r="G158" s="664" t="s">
        <v>63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99"/>
      <c r="AL158" s="494"/>
      <c r="AM158" s="500" t="b">
        <v>0</v>
      </c>
      <c r="AN158" s="955"/>
      <c r="AO158" s="955"/>
      <c r="AP158" s="955"/>
      <c r="AQ158" s="955"/>
      <c r="AR158" s="955"/>
      <c r="AS158" s="955"/>
      <c r="AT158" s="955"/>
      <c r="AU158" s="955"/>
      <c r="AV158" s="955"/>
      <c r="AW158" s="955"/>
      <c r="AX158" s="955"/>
      <c r="AY158" s="955"/>
    </row>
    <row r="159" spans="1:51" customFormat="1" ht="13.5" customHeight="1">
      <c r="A159" s="430"/>
      <c r="B159" s="677"/>
      <c r="C159" s="678"/>
      <c r="D159" s="678"/>
      <c r="E159" s="679"/>
      <c r="F159" s="498"/>
      <c r="G159" s="664" t="s">
        <v>2181</v>
      </c>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4"/>
      <c r="AK159" s="499"/>
      <c r="AL159" s="494"/>
      <c r="AM159" s="500" t="b">
        <v>0</v>
      </c>
      <c r="AN159" s="955"/>
      <c r="AO159" s="955"/>
      <c r="AP159" s="955"/>
      <c r="AQ159" s="955"/>
      <c r="AR159" s="955"/>
      <c r="AS159" s="955"/>
      <c r="AT159" s="955"/>
      <c r="AU159" s="955"/>
      <c r="AV159" s="955"/>
      <c r="AW159" s="955"/>
      <c r="AX159" s="955"/>
      <c r="AY159" s="955"/>
    </row>
    <row r="160" spans="1:51" customFormat="1" ht="13.5" customHeight="1" thickBot="1">
      <c r="A160" s="430"/>
      <c r="B160" s="680"/>
      <c r="C160" s="681"/>
      <c r="D160" s="681"/>
      <c r="E160" s="682" t="b">
        <v>1</v>
      </c>
      <c r="F160" s="512"/>
      <c r="G160" s="957" t="s">
        <v>2182</v>
      </c>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69"/>
      <c r="C163" s="670"/>
      <c r="D163" s="670"/>
      <c r="E163" s="670"/>
      <c r="F163" s="670"/>
      <c r="G163" s="670"/>
      <c r="H163" s="670"/>
      <c r="I163" s="670"/>
      <c r="J163" s="670"/>
      <c r="K163" s="670"/>
      <c r="L163" s="670"/>
      <c r="M163" s="670"/>
      <c r="N163" s="670"/>
      <c r="O163" s="670"/>
      <c r="P163" s="670"/>
      <c r="Q163" s="670"/>
      <c r="R163" s="670"/>
      <c r="S163" s="670"/>
      <c r="T163" s="670"/>
      <c r="U163" s="670"/>
      <c r="V163" s="670"/>
      <c r="W163" s="670"/>
      <c r="X163" s="670"/>
      <c r="Y163" s="670"/>
      <c r="Z163" s="670"/>
      <c r="AA163" s="670"/>
      <c r="AB163" s="670"/>
      <c r="AC163" s="670"/>
      <c r="AD163" s="670"/>
      <c r="AE163" s="670"/>
      <c r="AF163" s="670"/>
      <c r="AG163" s="670"/>
      <c r="AH163" s="670"/>
      <c r="AI163" s="670"/>
      <c r="AJ163" s="670"/>
      <c r="AK163" s="671"/>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0" t="s">
        <v>2183</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7" t="s">
        <v>2167</v>
      </c>
      <c r="D169" s="717"/>
      <c r="E169" s="717"/>
      <c r="F169" s="717"/>
      <c r="G169" s="717"/>
      <c r="H169" s="717"/>
      <c r="I169" s="717"/>
      <c r="J169" s="717"/>
      <c r="K169" s="717"/>
      <c r="L169" s="717"/>
      <c r="M169" s="717"/>
      <c r="N169" s="717"/>
      <c r="O169" s="717"/>
      <c r="P169" s="717"/>
      <c r="Q169" s="717"/>
      <c r="R169" s="717"/>
      <c r="S169" s="717"/>
      <c r="T169" s="717"/>
      <c r="U169" s="717"/>
      <c r="V169" s="717"/>
      <c r="W169" s="717"/>
      <c r="X169" s="717"/>
      <c r="Y169" s="717"/>
      <c r="Z169" s="717"/>
      <c r="AA169" s="717"/>
      <c r="AB169" s="717"/>
      <c r="AC169" s="717"/>
      <c r="AD169" s="717"/>
      <c r="AE169" s="717"/>
      <c r="AF169" s="717"/>
      <c r="AG169" s="717"/>
      <c r="AH169" s="717"/>
      <c r="AI169" s="717"/>
      <c r="AJ169" s="717"/>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1"/>
      <c r="F171" s="712"/>
      <c r="G171" s="311" t="s">
        <v>2</v>
      </c>
      <c r="H171" s="711"/>
      <c r="I171" s="712"/>
      <c r="J171" s="311" t="s">
        <v>3</v>
      </c>
      <c r="K171" s="711"/>
      <c r="L171" s="712"/>
      <c r="M171" s="311" t="s">
        <v>5</v>
      </c>
      <c r="N171" s="308"/>
      <c r="O171" s="713" t="s">
        <v>22</v>
      </c>
      <c r="P171" s="713"/>
      <c r="Q171" s="713"/>
      <c r="R171" s="704" t="str">
        <f>IF(H7="","",H7)</f>
        <v/>
      </c>
      <c r="S171" s="704"/>
      <c r="T171" s="704"/>
      <c r="U171" s="704"/>
      <c r="V171" s="704"/>
      <c r="W171" s="704"/>
      <c r="X171" s="704"/>
      <c r="Y171" s="704"/>
      <c r="Z171" s="704"/>
      <c r="AA171" s="704"/>
      <c r="AB171" s="704"/>
      <c r="AC171" s="704"/>
      <c r="AD171" s="704"/>
      <c r="AE171" s="704"/>
      <c r="AF171" s="704"/>
      <c r="AG171" s="704"/>
      <c r="AH171" s="704"/>
      <c r="AI171" s="704"/>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3" t="s">
        <v>74</v>
      </c>
      <c r="P172" s="723"/>
      <c r="Q172" s="723"/>
      <c r="R172" s="724" t="s">
        <v>32</v>
      </c>
      <c r="S172" s="724"/>
      <c r="T172" s="710"/>
      <c r="U172" s="710"/>
      <c r="V172" s="710"/>
      <c r="W172" s="710"/>
      <c r="X172" s="710"/>
      <c r="Y172" s="709" t="s">
        <v>33</v>
      </c>
      <c r="Z172" s="709"/>
      <c r="AA172" s="710"/>
      <c r="AB172" s="710"/>
      <c r="AC172" s="710"/>
      <c r="AD172" s="710"/>
      <c r="AE172" s="710"/>
      <c r="AF172" s="710"/>
      <c r="AG172" s="710"/>
      <c r="AH172" s="710"/>
      <c r="AI172" s="71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4" t="s">
        <v>1953</v>
      </c>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85"/>
    </row>
    <row r="180" spans="1:39">
      <c r="A180" s="85"/>
      <c r="B180" s="672" t="s">
        <v>83</v>
      </c>
      <c r="C180" s="685" t="s">
        <v>1957</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24" t="str">
        <f>Y21</f>
        <v>○</v>
      </c>
      <c r="AL180" s="85"/>
    </row>
    <row r="181" spans="1:39">
      <c r="A181" s="85"/>
      <c r="B181" s="673"/>
      <c r="C181" s="714" t="s">
        <v>2059</v>
      </c>
      <c r="D181" s="715"/>
      <c r="E181" s="715"/>
      <c r="F181" s="715"/>
      <c r="G181" s="715"/>
      <c r="H181" s="715"/>
      <c r="I181" s="715"/>
      <c r="J181" s="715"/>
      <c r="K181" s="715"/>
      <c r="L181" s="715"/>
      <c r="M181" s="715"/>
      <c r="N181" s="715"/>
      <c r="O181" s="715"/>
      <c r="P181" s="715"/>
      <c r="Q181" s="715"/>
      <c r="R181" s="715"/>
      <c r="S181" s="715"/>
      <c r="T181" s="715"/>
      <c r="U181" s="715"/>
      <c r="V181" s="715"/>
      <c r="W181" s="715"/>
      <c r="X181" s="715"/>
      <c r="Y181" s="715"/>
      <c r="Z181" s="715"/>
      <c r="AA181" s="715"/>
      <c r="AB181" s="715"/>
      <c r="AC181" s="715"/>
      <c r="AD181" s="715"/>
      <c r="AE181" s="715"/>
      <c r="AF181" s="715"/>
      <c r="AG181" s="715"/>
      <c r="AH181" s="715"/>
      <c r="AI181" s="715"/>
      <c r="AJ181" s="716"/>
      <c r="AK181" s="324" t="str">
        <f>IF(Y25="○","○",IF(AA25="○","○",""))</f>
        <v/>
      </c>
      <c r="AL181" s="85"/>
    </row>
    <row r="182" spans="1:39">
      <c r="A182" s="85"/>
      <c r="B182" s="325" t="s">
        <v>82</v>
      </c>
      <c r="C182" s="688" t="s">
        <v>1958</v>
      </c>
      <c r="D182" s="689"/>
      <c r="E182" s="689"/>
      <c r="F182" s="689"/>
      <c r="G182" s="689"/>
      <c r="H182" s="689"/>
      <c r="I182" s="689"/>
      <c r="J182" s="689"/>
      <c r="K182" s="689"/>
      <c r="L182" s="689"/>
      <c r="M182" s="689"/>
      <c r="N182" s="689"/>
      <c r="O182" s="689"/>
      <c r="P182" s="689"/>
      <c r="Q182" s="689"/>
      <c r="R182" s="689"/>
      <c r="S182" s="689"/>
      <c r="T182" s="689"/>
      <c r="U182" s="689"/>
      <c r="V182" s="689"/>
      <c r="W182" s="689"/>
      <c r="X182" s="689"/>
      <c r="Y182" s="689"/>
      <c r="Z182" s="689"/>
      <c r="AA182" s="689"/>
      <c r="AB182" s="689"/>
      <c r="AC182" s="689"/>
      <c r="AD182" s="689"/>
      <c r="AE182" s="689"/>
      <c r="AF182" s="689"/>
      <c r="AG182" s="689"/>
      <c r="AH182" s="689"/>
      <c r="AI182" s="689"/>
      <c r="AJ182" s="69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4" t="s">
        <v>1954</v>
      </c>
      <c r="C184" s="684"/>
      <c r="D184" s="684"/>
      <c r="E184" s="684"/>
      <c r="F184" s="684"/>
      <c r="G184" s="684"/>
      <c r="H184" s="684"/>
      <c r="I184" s="684"/>
      <c r="J184" s="684"/>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85"/>
    </row>
    <row r="185" spans="1:39" ht="13.5" customHeight="1">
      <c r="A185" s="85"/>
      <c r="B185" s="326" t="s">
        <v>83</v>
      </c>
      <c r="C185" s="685" t="s">
        <v>1959</v>
      </c>
      <c r="D185" s="686"/>
      <c r="E185" s="686"/>
      <c r="F185" s="686"/>
      <c r="G185" s="686"/>
      <c r="H185" s="686"/>
      <c r="I185" s="897"/>
      <c r="J185" s="705" t="s">
        <v>1968</v>
      </c>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6"/>
      <c r="AK185" s="324" t="str">
        <f>AH61</f>
        <v/>
      </c>
      <c r="AL185" s="85"/>
    </row>
    <row r="186" spans="1:39" ht="27.75" customHeight="1">
      <c r="A186" s="85"/>
      <c r="B186" s="663" t="s">
        <v>82</v>
      </c>
      <c r="C186" s="705" t="s">
        <v>1960</v>
      </c>
      <c r="D186" s="705"/>
      <c r="E186" s="705"/>
      <c r="F186" s="705"/>
      <c r="G186" s="705"/>
      <c r="H186" s="705"/>
      <c r="I186" s="705"/>
      <c r="J186" s="707" t="s">
        <v>1961</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4" t="str">
        <f>AB67</f>
        <v/>
      </c>
      <c r="AL186" s="85"/>
    </row>
    <row r="187" spans="1:39" ht="27" customHeight="1">
      <c r="A187" s="85"/>
      <c r="B187" s="663"/>
      <c r="C187" s="705"/>
      <c r="D187" s="705"/>
      <c r="E187" s="705"/>
      <c r="F187" s="705"/>
      <c r="G187" s="705"/>
      <c r="H187" s="705"/>
      <c r="I187" s="705"/>
      <c r="J187" s="707" t="s">
        <v>1969</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4" t="str">
        <f>AC71</f>
        <v/>
      </c>
      <c r="AL187" s="85"/>
    </row>
    <row r="188" spans="1:39">
      <c r="A188" s="85"/>
      <c r="B188" s="663"/>
      <c r="C188" s="705"/>
      <c r="D188" s="705"/>
      <c r="E188" s="705"/>
      <c r="F188" s="705"/>
      <c r="G188" s="705"/>
      <c r="H188" s="705"/>
      <c r="I188" s="705"/>
      <c r="J188" s="705" t="s">
        <v>2186</v>
      </c>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6"/>
      <c r="AK188" s="324" t="str">
        <f>AI74</f>
        <v/>
      </c>
      <c r="AL188" s="85"/>
    </row>
    <row r="189" spans="1:39">
      <c r="A189" s="85"/>
      <c r="B189" s="663"/>
      <c r="C189" s="705"/>
      <c r="D189" s="705"/>
      <c r="E189" s="705"/>
      <c r="F189" s="705"/>
      <c r="G189" s="705"/>
      <c r="H189" s="705"/>
      <c r="I189" s="705"/>
      <c r="J189" s="707" t="s">
        <v>1970</v>
      </c>
      <c r="K189" s="707"/>
      <c r="L189" s="707"/>
      <c r="M189" s="707"/>
      <c r="N189" s="707"/>
      <c r="O189" s="707"/>
      <c r="P189" s="707"/>
      <c r="Q189" s="707"/>
      <c r="R189" s="707"/>
      <c r="S189" s="707"/>
      <c r="T189" s="707"/>
      <c r="U189" s="707"/>
      <c r="V189" s="707"/>
      <c r="W189" s="707"/>
      <c r="X189" s="707"/>
      <c r="Y189" s="707"/>
      <c r="Z189" s="707"/>
      <c r="AA189" s="707"/>
      <c r="AB189" s="707"/>
      <c r="AC189" s="707"/>
      <c r="AD189" s="707"/>
      <c r="AE189" s="707"/>
      <c r="AF189" s="707"/>
      <c r="AG189" s="707"/>
      <c r="AH189" s="707"/>
      <c r="AI189" s="707"/>
      <c r="AJ189" s="708"/>
      <c r="AK189" s="324" t="str">
        <f>AI78</f>
        <v/>
      </c>
      <c r="AL189" s="85"/>
    </row>
    <row r="190" spans="1:39" ht="25.5" customHeight="1">
      <c r="A190" s="85"/>
      <c r="B190" s="663" t="s">
        <v>1980</v>
      </c>
      <c r="C190" s="650" t="s">
        <v>1963</v>
      </c>
      <c r="D190" s="650"/>
      <c r="E190" s="650"/>
      <c r="F190" s="650"/>
      <c r="G190" s="650"/>
      <c r="H190" s="650"/>
      <c r="I190" s="650"/>
      <c r="J190" s="651" t="s">
        <v>1978</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4" t="str">
        <f>IF(AM82=TRUE,"",IF(AI84="該当",IF(AND(T89="○",T95="○"),"○","×"),""))</f>
        <v/>
      </c>
      <c r="AL190" s="85"/>
      <c r="AM190" s="327"/>
    </row>
    <row r="191" spans="1:39" ht="25.5" customHeight="1">
      <c r="A191" s="85"/>
      <c r="B191" s="663"/>
      <c r="C191" s="650"/>
      <c r="D191" s="650"/>
      <c r="E191" s="650"/>
      <c r="F191" s="650"/>
      <c r="G191" s="650"/>
      <c r="H191" s="650"/>
      <c r="I191" s="650"/>
      <c r="J191" s="651" t="s">
        <v>1979</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4" t="str">
        <f>IF(AM82=TRUE,"",IF(AI86="該当",IF(OR(T89="○",T95="○"),"○","×"),""))</f>
        <v>×</v>
      </c>
      <c r="AL191" s="85"/>
    </row>
    <row r="192" spans="1:39" ht="15" customHeight="1">
      <c r="A192" s="85"/>
      <c r="B192" s="328" t="s">
        <v>1962</v>
      </c>
      <c r="C192" s="650" t="s">
        <v>1964</v>
      </c>
      <c r="D192" s="650"/>
      <c r="E192" s="650"/>
      <c r="F192" s="650"/>
      <c r="G192" s="650"/>
      <c r="H192" s="650"/>
      <c r="I192" s="650"/>
      <c r="J192" s="651" t="s">
        <v>1976</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4" t="str">
        <f>S107</f>
        <v/>
      </c>
      <c r="AL192" s="85"/>
    </row>
    <row r="193" spans="1:38" ht="37.5" customHeight="1">
      <c r="A193" s="85"/>
      <c r="B193" s="328" t="s">
        <v>1981</v>
      </c>
      <c r="C193" s="650" t="s">
        <v>1965</v>
      </c>
      <c r="D193" s="650"/>
      <c r="E193" s="650"/>
      <c r="F193" s="650"/>
      <c r="G193" s="650"/>
      <c r="H193" s="650"/>
      <c r="I193" s="650"/>
      <c r="J193" s="651" t="s">
        <v>1977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24" t="str">
        <f>IF(OR(AND(S117&lt;&gt;"×",S118&lt;&gt;"×",S119&lt;&gt;"×"),AK121="○"),"○","×")</f>
        <v>○</v>
      </c>
      <c r="AL193" s="85"/>
    </row>
    <row r="194" spans="1:38">
      <c r="A194" s="85"/>
      <c r="B194" s="329" t="s">
        <v>1982</v>
      </c>
      <c r="C194" s="702" t="s">
        <v>1966</v>
      </c>
      <c r="D194" s="702"/>
      <c r="E194" s="702"/>
      <c r="F194" s="702"/>
      <c r="G194" s="702"/>
      <c r="H194" s="702"/>
      <c r="I194" s="702"/>
      <c r="J194" s="702" t="s">
        <v>1967</v>
      </c>
      <c r="K194" s="702"/>
      <c r="L194" s="702"/>
      <c r="M194" s="702"/>
      <c r="N194" s="702"/>
      <c r="O194" s="702"/>
      <c r="P194" s="702"/>
      <c r="Q194" s="702"/>
      <c r="R194" s="702"/>
      <c r="S194" s="702"/>
      <c r="T194" s="702"/>
      <c r="U194" s="702"/>
      <c r="V194" s="702"/>
      <c r="W194" s="702"/>
      <c r="X194" s="702"/>
      <c r="Y194" s="702"/>
      <c r="Z194" s="702"/>
      <c r="AA194" s="702"/>
      <c r="AB194" s="702"/>
      <c r="AC194" s="702"/>
      <c r="AD194" s="702"/>
      <c r="AE194" s="702"/>
      <c r="AF194" s="702"/>
      <c r="AG194" s="702"/>
      <c r="AH194" s="702"/>
      <c r="AI194" s="702"/>
      <c r="AJ194" s="703"/>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203200</xdr:rowOff>
                  </from>
                  <to>
                    <xdr:col>3</xdr:col>
                    <xdr:colOff>184150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94</xdr:row>
                    <xdr:rowOff>19050</xdr:rowOff>
                  </from>
                  <to>
                    <xdr:col>3</xdr:col>
                    <xdr:colOff>184150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279400</xdr:rowOff>
                  </from>
                  <to>
                    <xdr:col>8</xdr:col>
                    <xdr:colOff>76200</xdr:colOff>
                    <xdr:row>97</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241300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88900</xdr:colOff>
                    <xdr:row>102</xdr:row>
                    <xdr:rowOff>19050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203200</xdr:colOff>
                    <xdr:row>109</xdr:row>
                    <xdr:rowOff>133350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203200</xdr:colOff>
                    <xdr:row>110</xdr:row>
                    <xdr:rowOff>127000</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50800</xdr:rowOff>
                  </from>
                  <to>
                    <xdr:col>3</xdr:col>
                    <xdr:colOff>57150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69850</xdr:colOff>
                    <xdr:row>125</xdr:row>
                    <xdr:rowOff>222250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203200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88900</xdr:colOff>
                    <xdr:row>66</xdr:row>
                    <xdr:rowOff>12700</xdr:rowOff>
                  </from>
                  <to>
                    <xdr:col>3</xdr:col>
                    <xdr:colOff>171450</xdr:colOff>
                    <xdr:row>66</xdr:row>
                    <xdr:rowOff>260350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222250</xdr:rowOff>
                  </from>
                  <to>
                    <xdr:col>6</xdr:col>
                    <xdr:colOff>88900</xdr:colOff>
                    <xdr:row>29</xdr:row>
                    <xdr:rowOff>12700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222250</xdr:rowOff>
                  </from>
                  <to>
                    <xdr:col>6</xdr:col>
                    <xdr:colOff>88900</xdr:colOff>
                    <xdr:row>30</xdr:row>
                    <xdr:rowOff>12700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165100</xdr:rowOff>
                  </from>
                  <to>
                    <xdr:col>6</xdr:col>
                    <xdr:colOff>0</xdr:colOff>
                    <xdr:row>137</xdr:row>
                    <xdr:rowOff>31750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241300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165100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184150</xdr:rowOff>
                  </from>
                  <to>
                    <xdr:col>6</xdr:col>
                    <xdr:colOff>0</xdr:colOff>
                    <xdr:row>144</xdr:row>
                    <xdr:rowOff>50800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31750</xdr:rowOff>
                  </from>
                  <to>
                    <xdr:col>6</xdr:col>
                    <xdr:colOff>0</xdr:colOff>
                    <xdr:row>144</xdr:row>
                    <xdr:rowOff>241300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31750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31750</xdr:rowOff>
                  </from>
                  <to>
                    <xdr:col>6</xdr:col>
                    <xdr:colOff>0</xdr:colOff>
                    <xdr:row>148</xdr:row>
                    <xdr:rowOff>241300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260350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165100</xdr:rowOff>
                  </from>
                  <to>
                    <xdr:col>6</xdr:col>
                    <xdr:colOff>0</xdr:colOff>
                    <xdr:row>151</xdr:row>
                    <xdr:rowOff>50800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165100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184150</xdr:rowOff>
                  </from>
                  <to>
                    <xdr:col>6</xdr:col>
                    <xdr:colOff>0</xdr:colOff>
                    <xdr:row>153</xdr:row>
                    <xdr:rowOff>50800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222250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31750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146050</xdr:rowOff>
                  </from>
                  <to>
                    <xdr:col>6</xdr:col>
                    <xdr:colOff>0</xdr:colOff>
                    <xdr:row>160</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
  <cols>
    <col min="1" max="1" width="5.08984375" style="87" customWidth="1"/>
    <col min="2" max="9" width="1.453125" style="87" customWidth="1"/>
    <col min="10" max="10" width="17.90625" style="87" customWidth="1"/>
    <col min="11" max="11" width="8.7265625" style="87" customWidth="1"/>
    <col min="12" max="12" width="10.08984375" style="87" customWidth="1"/>
    <col min="13" max="13" width="20" style="87" customWidth="1"/>
    <col min="14" max="14" width="19.453125" style="87" customWidth="1"/>
    <col min="15" max="15" width="10.08984375" style="87" customWidth="1"/>
    <col min="16" max="16" width="12.08984375" style="87" customWidth="1"/>
    <col min="17" max="17" width="10.08984375" style="87" customWidth="1"/>
    <col min="18" max="18" width="10" style="87" customWidth="1"/>
    <col min="19" max="19" width="11.08984375" style="87" customWidth="1"/>
    <col min="20" max="20" width="11.08984375" style="147" customWidth="1"/>
    <col min="21" max="21" width="12.453125" style="87" customWidth="1"/>
    <col min="22" max="22" width="11.08984375" style="87" customWidth="1"/>
    <col min="23" max="23" width="10.26953125" style="87" customWidth="1"/>
    <col min="24" max="24" width="4.90625" style="147" customWidth="1"/>
    <col min="25" max="25" width="5.36328125" style="147" customWidth="1"/>
    <col min="26" max="26" width="11" style="87" customWidth="1"/>
    <col min="27" max="27" width="11.90625" style="87" customWidth="1"/>
    <col min="28" max="28" width="10.90625" style="87" customWidth="1"/>
    <col min="29" max="29" width="7.453125" style="85" customWidth="1"/>
    <col min="30" max="30" width="31.26953125" style="360" hidden="1" customWidth="1"/>
    <col min="31" max="33" width="28.3632812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6" t="str">
        <f>IF(基本情報入力シート!C32="","",基本情報入力シート!C32)</f>
        <v/>
      </c>
      <c r="AC1" s="1016"/>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6" t="s">
        <v>1935</v>
      </c>
      <c r="C5" s="1006"/>
      <c r="D5" s="1006"/>
      <c r="E5" s="1006"/>
      <c r="F5" s="1006"/>
      <c r="G5" s="1006"/>
      <c r="H5" s="1006"/>
      <c r="I5" s="1006"/>
      <c r="J5" s="1006"/>
      <c r="K5" s="1006"/>
      <c r="L5" s="1006"/>
      <c r="M5" s="1007"/>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6" t="s">
        <v>1934</v>
      </c>
      <c r="C6" s="1006"/>
      <c r="D6" s="1006"/>
      <c r="E6" s="1006"/>
      <c r="F6" s="1006"/>
      <c r="G6" s="1006"/>
      <c r="H6" s="1006"/>
      <c r="I6" s="1006"/>
      <c r="J6" s="1006"/>
      <c r="K6" s="1006"/>
      <c r="L6" s="1006"/>
      <c r="M6" s="1007"/>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45" t="s">
        <v>1933</v>
      </c>
      <c r="C7" s="1045"/>
      <c r="D7" s="1022"/>
      <c r="E7" s="1022"/>
      <c r="F7" s="1022"/>
      <c r="G7" s="1022"/>
      <c r="H7" s="1022"/>
      <c r="I7" s="1022"/>
      <c r="J7" s="1022"/>
      <c r="K7" s="1022"/>
      <c r="L7" s="1022"/>
      <c r="M7" s="1023"/>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1024"/>
      <c r="C8" s="1025"/>
      <c r="D8" s="1022" t="s">
        <v>1996</v>
      </c>
      <c r="E8" s="1022"/>
      <c r="F8" s="1022"/>
      <c r="G8" s="1022"/>
      <c r="H8" s="1022"/>
      <c r="I8" s="1022"/>
      <c r="J8" s="1022"/>
      <c r="K8" s="1022"/>
      <c r="L8" s="1022"/>
      <c r="M8" s="1023"/>
      <c r="N8" s="368">
        <f>IFERROR(SUMIFS(AB$16:AB$1048576,Q$16:Q$1048576,"ベア加算なし",Z$16:Z$1048576,"ベア加算"),"")</f>
        <v>0</v>
      </c>
      <c r="O8" s="365" t="s">
        <v>4</v>
      </c>
      <c r="P8" s="86"/>
      <c r="Q8" s="86"/>
      <c r="R8" s="1013" t="s">
        <v>2007</v>
      </c>
      <c r="S8" s="1013" t="s">
        <v>1943</v>
      </c>
      <c r="T8" s="1013"/>
      <c r="U8" s="1014"/>
      <c r="V8" s="369">
        <f>SUM(W$16:W$115)</f>
        <v>0</v>
      </c>
      <c r="W8" s="1011" t="str">
        <f>IF(AE7="特定加算なし","",IF(V8&gt;=V9,"○","×"))</f>
        <v/>
      </c>
      <c r="X8" s="1009" t="s">
        <v>1944</v>
      </c>
      <c r="Y8" s="1010"/>
      <c r="Z8" s="1010"/>
      <c r="AA8" s="1010"/>
      <c r="AB8" s="1010"/>
      <c r="AF8" s="370"/>
      <c r="AG8" s="361"/>
    </row>
    <row r="9" spans="1:33" ht="25.5" customHeight="1" thickBot="1">
      <c r="A9" s="86"/>
      <c r="B9" s="1023" t="s">
        <v>2060</v>
      </c>
      <c r="C9" s="1046"/>
      <c r="D9" s="1046"/>
      <c r="E9" s="1046"/>
      <c r="F9" s="1046"/>
      <c r="G9" s="1046"/>
      <c r="H9" s="1046"/>
      <c r="I9" s="1046"/>
      <c r="J9" s="1046"/>
      <c r="K9" s="1046"/>
      <c r="L9" s="1046"/>
      <c r="M9" s="1047"/>
      <c r="N9" s="371">
        <f>IFERROR(ROUNDDOWN(SUM(AB$16:AB$115,T$16:T$115,X$16:Y$115),0),"")</f>
        <v>0</v>
      </c>
      <c r="O9" s="365" t="s">
        <v>4</v>
      </c>
      <c r="P9" s="86"/>
      <c r="Q9" s="86"/>
      <c r="R9" s="1013"/>
      <c r="S9" s="1013" t="s">
        <v>2170</v>
      </c>
      <c r="T9" s="1013"/>
      <c r="U9" s="1014"/>
      <c r="V9" s="372">
        <f>SUM(AD$16:AD$115)</f>
        <v>0</v>
      </c>
      <c r="W9" s="1012"/>
      <c r="X9" s="1009"/>
      <c r="Y9" s="1010"/>
      <c r="Z9" s="1010"/>
      <c r="AA9" s="1010"/>
      <c r="AB9" s="101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08" t="s">
        <v>2189</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375"/>
      <c r="Z11" s="375"/>
      <c r="AA11" s="375"/>
      <c r="AB11" s="375"/>
      <c r="AC11" s="375"/>
    </row>
    <row r="12" spans="1:33" ht="24" customHeight="1" thickBot="1">
      <c r="A12" s="1033"/>
      <c r="B12" s="1036" t="s">
        <v>2169</v>
      </c>
      <c r="C12" s="1037"/>
      <c r="D12" s="1037"/>
      <c r="E12" s="1037"/>
      <c r="F12" s="1037"/>
      <c r="G12" s="1037"/>
      <c r="H12" s="1037"/>
      <c r="I12" s="1038"/>
      <c r="J12" s="1026" t="s">
        <v>41</v>
      </c>
      <c r="K12" s="1048" t="s">
        <v>73</v>
      </c>
      <c r="L12" s="1049"/>
      <c r="M12" s="1027" t="s">
        <v>42</v>
      </c>
      <c r="N12" s="1030" t="s">
        <v>6</v>
      </c>
      <c r="O12" s="1000" t="s">
        <v>2014</v>
      </c>
      <c r="P12" s="1001"/>
      <c r="Q12" s="1002"/>
      <c r="R12" s="980" t="s">
        <v>2013</v>
      </c>
      <c r="S12" s="981"/>
      <c r="T12" s="981"/>
      <c r="U12" s="981"/>
      <c r="V12" s="981"/>
      <c r="W12" s="981"/>
      <c r="X12" s="981"/>
      <c r="Y12" s="981"/>
      <c r="Z12" s="981"/>
      <c r="AA12" s="981"/>
      <c r="AB12" s="981"/>
      <c r="AC12" s="982"/>
      <c r="AD12" s="1057" t="s">
        <v>2191</v>
      </c>
      <c r="AE12" s="1015" t="s">
        <v>2053</v>
      </c>
      <c r="AF12" s="1015" t="s">
        <v>2054</v>
      </c>
      <c r="AG12" s="1015" t="s">
        <v>2055</v>
      </c>
    </row>
    <row r="13" spans="1:33" ht="21.75" customHeight="1">
      <c r="A13" s="1034"/>
      <c r="B13" s="1039"/>
      <c r="C13" s="1040"/>
      <c r="D13" s="1040"/>
      <c r="E13" s="1040"/>
      <c r="F13" s="1040"/>
      <c r="G13" s="1040"/>
      <c r="H13" s="1040"/>
      <c r="I13" s="1041"/>
      <c r="J13" s="1004"/>
      <c r="K13" s="1050"/>
      <c r="L13" s="1051"/>
      <c r="M13" s="1028"/>
      <c r="N13" s="1031"/>
      <c r="O13" s="1003" t="s">
        <v>2015</v>
      </c>
      <c r="P13" s="1004" t="s">
        <v>2016</v>
      </c>
      <c r="Q13" s="1005" t="s">
        <v>2017</v>
      </c>
      <c r="R13" s="987" t="s">
        <v>2044</v>
      </c>
      <c r="S13" s="988"/>
      <c r="T13" s="988"/>
      <c r="U13" s="995" t="s">
        <v>1899</v>
      </c>
      <c r="V13" s="996"/>
      <c r="W13" s="996"/>
      <c r="X13" s="996"/>
      <c r="Y13" s="997"/>
      <c r="Z13" s="1017" t="s">
        <v>2017</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130</v>
      </c>
      <c r="S14" s="983" t="s">
        <v>131</v>
      </c>
      <c r="T14" s="989" t="s">
        <v>2042</v>
      </c>
      <c r="U14" s="985" t="s">
        <v>130</v>
      </c>
      <c r="V14" s="983" t="s">
        <v>131</v>
      </c>
      <c r="W14" s="376" t="s">
        <v>2003</v>
      </c>
      <c r="X14" s="989" t="s">
        <v>2042</v>
      </c>
      <c r="Y14" s="998"/>
      <c r="Z14" s="985" t="s">
        <v>130</v>
      </c>
      <c r="AA14" s="983" t="s">
        <v>131</v>
      </c>
      <c r="AB14" s="991" t="s">
        <v>2042</v>
      </c>
      <c r="AC14" s="993" t="s">
        <v>2004</v>
      </c>
      <c r="AD14" s="1057"/>
      <c r="AE14" s="1015"/>
      <c r="AF14" s="1015"/>
      <c r="AG14" s="1015"/>
    </row>
    <row r="15" spans="1:33" ht="72" customHeight="1" thickBot="1">
      <c r="A15" s="1035"/>
      <c r="B15" s="1042"/>
      <c r="C15" s="1043"/>
      <c r="D15" s="1043"/>
      <c r="E15" s="1043"/>
      <c r="F15" s="1043"/>
      <c r="G15" s="1043"/>
      <c r="H15" s="1043"/>
      <c r="I15" s="1044"/>
      <c r="J15" s="984"/>
      <c r="K15" s="377" t="s">
        <v>44</v>
      </c>
      <c r="L15" s="377" t="s">
        <v>45</v>
      </c>
      <c r="M15" s="1029"/>
      <c r="N15" s="1032"/>
      <c r="O15" s="986"/>
      <c r="P15" s="984"/>
      <c r="Q15" s="994"/>
      <c r="R15" s="986"/>
      <c r="S15" s="984"/>
      <c r="T15" s="990"/>
      <c r="U15" s="986"/>
      <c r="V15" s="984"/>
      <c r="W15" s="378" t="s">
        <v>2045</v>
      </c>
      <c r="X15" s="990"/>
      <c r="Y15" s="999"/>
      <c r="Z15" s="986"/>
      <c r="AA15" s="984"/>
      <c r="AB15" s="992"/>
      <c r="AC15" s="994"/>
      <c r="AD15" s="379" t="s">
        <v>2007</v>
      </c>
      <c r="AE15" s="1015"/>
      <c r="AF15" s="1015"/>
      <c r="AG15" s="1015"/>
    </row>
    <row r="16" spans="1:33" s="389" customFormat="1" ht="25" customHeight="1">
      <c r="A16" s="380" t="s">
        <v>7</v>
      </c>
      <c r="B16" s="977" t="str">
        <f>IF(基本情報入力シート!C53="","",基本情報入力シート!C53)</f>
        <v/>
      </c>
      <c r="C16" s="978"/>
      <c r="D16" s="978"/>
      <c r="E16" s="978"/>
      <c r="F16" s="978"/>
      <c r="G16" s="978"/>
      <c r="H16" s="978"/>
      <c r="I16" s="979"/>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975" t="str">
        <f>IFERROR(V16*VLOOKUP(AF16,【参考】数式用3!$AN$15:$BU$23,MATCH(N16,【参考】数式用3!$AN$2:$BU$2,0)),"")</f>
        <v/>
      </c>
      <c r="Y16" s="976"/>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970" t="str">
        <f>IFERROR(V17*VLOOKUP(AF17,【参考】数式用3!$AN$15:$BU$23,MATCH(N17,【参考】数式用3!$AN$2:$BU$2,0)),"")</f>
        <v/>
      </c>
      <c r="Y17" s="971"/>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970" t="str">
        <f>IFERROR(V18*VLOOKUP(AF18,【参考】数式用3!$AN$15:$BU$23,MATCH(N18,【参考】数式用3!$AN$2:$BU$2,0)),"")</f>
        <v/>
      </c>
      <c r="Y18" s="971"/>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970" t="str">
        <f>IFERROR(V19*VLOOKUP(AF19,【参考】数式用3!$AN$15:$BU$23,MATCH(N19,【参考】数式用3!$AN$2:$BU$2,0)),"")</f>
        <v/>
      </c>
      <c r="Y19" s="971"/>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970" t="str">
        <f>IFERROR(V20*VLOOKUP(AF20,【参考】数式用3!$AN$15:$BU$23,MATCH(N20,【参考】数式用3!$AN$2:$BU$2,0)),"")</f>
        <v/>
      </c>
      <c r="Y20" s="971"/>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970" t="str">
        <f>IFERROR(V21*VLOOKUP(AF21,【参考】数式用3!$AN$15:$BU$23,MATCH(N21,【参考】数式用3!$AN$2:$BU$2,0)),"")</f>
        <v/>
      </c>
      <c r="Y21" s="971"/>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970" t="str">
        <f>IFERROR(V22*VLOOKUP(AF22,【参考】数式用3!$AN$15:$BU$23,MATCH(N22,【参考】数式用3!$AN$2:$BU$2,0)),"")</f>
        <v/>
      </c>
      <c r="Y22" s="971"/>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0" t="str">
        <f>IFERROR(V23*VLOOKUP(AF23,【参考】数式用3!$AN$15:$BU$23,MATCH(N23,【参考】数式用3!$AN$2:$BU$2,0)),"")</f>
        <v/>
      </c>
      <c r="Y23" s="971"/>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0" t="str">
        <f>IFERROR(V24*VLOOKUP(AF24,【参考】数式用3!$AN$15:$BU$23,MATCH(N24,【参考】数式用3!$AN$2:$BU$2,0)),"")</f>
        <v/>
      </c>
      <c r="Y24" s="971"/>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0" t="str">
        <f>IFERROR(V25*VLOOKUP(AF25,【参考】数式用3!$AN$15:$BU$23,MATCH(N25,【参考】数式用3!$AN$2:$BU$2,0)),"")</f>
        <v/>
      </c>
      <c r="Y25" s="971"/>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0" t="str">
        <f>IFERROR(V26*VLOOKUP(AF26,【参考】数式用3!$AN$15:$BU$23,MATCH(N26,【参考】数式用3!$AN$2:$BU$2,0)),"")</f>
        <v/>
      </c>
      <c r="Y26" s="971"/>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0" t="str">
        <f>IFERROR(V27*VLOOKUP(AF27,【参考】数式用3!$AN$15:$BU$23,MATCH(N27,【参考】数式用3!$AN$2:$BU$2,0)),"")</f>
        <v/>
      </c>
      <c r="Y27" s="971"/>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0" t="str">
        <f>IFERROR(V28*VLOOKUP(AF28,【参考】数式用3!$AN$15:$BU$23,MATCH(N28,【参考】数式用3!$AN$2:$BU$2,0)),"")</f>
        <v/>
      </c>
      <c r="Y28" s="971"/>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0" t="str">
        <f>IFERROR(V29*VLOOKUP(AF29,【参考】数式用3!$AN$15:$BU$23,MATCH(N29,【参考】数式用3!$AN$2:$BU$2,0)),"")</f>
        <v/>
      </c>
      <c r="Y29" s="971"/>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0" t="str">
        <f>IFERROR(V30*VLOOKUP(AF30,【参考】数式用3!$AN$15:$BU$23,MATCH(N30,【参考】数式用3!$AN$2:$BU$2,0)),"")</f>
        <v/>
      </c>
      <c r="Y30" s="971"/>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0" t="str">
        <f>IFERROR(V31*VLOOKUP(AF31,【参考】数式用3!$AN$15:$BU$23,MATCH(N31,【参考】数式用3!$AN$2:$BU$2,0)),"")</f>
        <v/>
      </c>
      <c r="Y31" s="971"/>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970" t="str">
        <f>IFERROR(V32*VLOOKUP(AF32,【参考】数式用3!$AN$15:$BU$23,MATCH(N32,【参考】数式用3!$AN$2:$BU$2,0)),"")</f>
        <v/>
      </c>
      <c r="Y32" s="971"/>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0" t="str">
        <f>IFERROR(V33*VLOOKUP(AF33,【参考】数式用3!$AN$15:$BU$23,MATCH(N33,【参考】数式用3!$AN$2:$BU$2,0)),"")</f>
        <v/>
      </c>
      <c r="Y33" s="971"/>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0" t="str">
        <f>IFERROR(V34*VLOOKUP(AF34,【参考】数式用3!$AN$15:$BU$23,MATCH(N34,【参考】数式用3!$AN$2:$BU$2,0)),"")</f>
        <v/>
      </c>
      <c r="Y34" s="971"/>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0" t="str">
        <f>IFERROR(V35*VLOOKUP(AF35,【参考】数式用3!$AN$15:$BU$23,MATCH(N35,【参考】数式用3!$AN$2:$BU$2,0)),"")</f>
        <v/>
      </c>
      <c r="Y35" s="971"/>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0" t="str">
        <f>IFERROR(V36*VLOOKUP(AF36,【参考】数式用3!$AN$15:$BU$23,MATCH(N36,【参考】数式用3!$AN$2:$BU$2,0)),"")</f>
        <v/>
      </c>
      <c r="Y36" s="971"/>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0" t="str">
        <f>IFERROR(V37*VLOOKUP(AF37,【参考】数式用3!$AN$15:$BU$23,MATCH(N37,【参考】数式用3!$AN$2:$BU$2,0)),"")</f>
        <v/>
      </c>
      <c r="Y37" s="971"/>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0" t="str">
        <f>IFERROR(V38*VLOOKUP(AF38,【参考】数式用3!$AN$15:$BU$23,MATCH(N38,【参考】数式用3!$AN$2:$BU$2,0)),"")</f>
        <v/>
      </c>
      <c r="Y38" s="971"/>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0" t="str">
        <f>IFERROR(V39*VLOOKUP(AF39,【参考】数式用3!$AN$15:$BU$23,MATCH(N39,【参考】数式用3!$AN$2:$BU$2,0)),"")</f>
        <v/>
      </c>
      <c r="Y39" s="971"/>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0" t="str">
        <f>IFERROR(V40*VLOOKUP(AF40,【参考】数式用3!$AN$15:$BU$23,MATCH(N40,【参考】数式用3!$AN$2:$BU$2,0)),"")</f>
        <v/>
      </c>
      <c r="Y40" s="971"/>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0" t="str">
        <f>IFERROR(V41*VLOOKUP(AF41,【参考】数式用3!$AN$15:$BU$23,MATCH(N41,【参考】数式用3!$AN$2:$BU$2,0)),"")</f>
        <v/>
      </c>
      <c r="Y41" s="971"/>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0" t="str">
        <f>IFERROR(V42*VLOOKUP(AF42,【参考】数式用3!$AN$15:$BU$23,MATCH(N42,【参考】数式用3!$AN$2:$BU$2,0)),"")</f>
        <v/>
      </c>
      <c r="Y42" s="971"/>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0" t="str">
        <f>IFERROR(V43*VLOOKUP(AF43,【参考】数式用3!$AN$15:$BU$23,MATCH(N43,【参考】数式用3!$AN$2:$BU$2,0)),"")</f>
        <v/>
      </c>
      <c r="Y43" s="971"/>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0" t="str">
        <f>IFERROR(V44*VLOOKUP(AF44,【参考】数式用3!$AN$15:$BU$23,MATCH(N44,【参考】数式用3!$AN$2:$BU$2,0)),"")</f>
        <v/>
      </c>
      <c r="Y44" s="971"/>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0" t="str">
        <f>IFERROR(V45*VLOOKUP(AF45,【参考】数式用3!$AN$15:$BU$23,MATCH(N45,【参考】数式用3!$AN$2:$BU$2,0)),"")</f>
        <v/>
      </c>
      <c r="Y45" s="971"/>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0" t="str">
        <f>IFERROR(V46*VLOOKUP(AF46,【参考】数式用3!$AN$15:$BU$23,MATCH(N46,【参考】数式用3!$AN$2:$BU$2,0)),"")</f>
        <v/>
      </c>
      <c r="Y46" s="971"/>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0" t="str">
        <f>IFERROR(V47*VLOOKUP(AF47,【参考】数式用3!$AN$15:$BU$23,MATCH(N47,【参考】数式用3!$AN$2:$BU$2,0)),"")</f>
        <v/>
      </c>
      <c r="Y47" s="971"/>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0" t="str">
        <f>IFERROR(V48*VLOOKUP(AF48,【参考】数式用3!$AN$15:$BU$23,MATCH(N48,【参考】数式用3!$AN$2:$BU$2,0)),"")</f>
        <v/>
      </c>
      <c r="Y48" s="971"/>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0" t="str">
        <f>IFERROR(V49*VLOOKUP(AF49,【参考】数式用3!$AN$15:$BU$23,MATCH(N49,【参考】数式用3!$AN$2:$BU$2,0)),"")</f>
        <v/>
      </c>
      <c r="Y49" s="971"/>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0" t="str">
        <f>IFERROR(V50*VLOOKUP(AF50,【参考】数式用3!$AN$15:$BU$23,MATCH(N50,【参考】数式用3!$AN$2:$BU$2,0)),"")</f>
        <v/>
      </c>
      <c r="Y50" s="971"/>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0" t="str">
        <f>IFERROR(V51*VLOOKUP(AF51,【参考】数式用3!$AN$15:$BU$23,MATCH(N51,【参考】数式用3!$AN$2:$BU$2,0)),"")</f>
        <v/>
      </c>
      <c r="Y51" s="971"/>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0" t="str">
        <f>IFERROR(V52*VLOOKUP(AF52,【参考】数式用3!$AN$15:$BU$23,MATCH(N52,【参考】数式用3!$AN$2:$BU$2,0)),"")</f>
        <v/>
      </c>
      <c r="Y52" s="971"/>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0" t="str">
        <f>IFERROR(V53*VLOOKUP(AF53,【参考】数式用3!$AN$15:$BU$23,MATCH(N53,【参考】数式用3!$AN$2:$BU$2,0)),"")</f>
        <v/>
      </c>
      <c r="Y53" s="971"/>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0" t="str">
        <f>IFERROR(V54*VLOOKUP(AF54,【参考】数式用3!$AN$15:$BU$23,MATCH(N54,【参考】数式用3!$AN$2:$BU$2,0)),"")</f>
        <v/>
      </c>
      <c r="Y54" s="971"/>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0" t="str">
        <f>IFERROR(V55*VLOOKUP(AF55,【参考】数式用3!$AN$15:$BU$23,MATCH(N55,【参考】数式用3!$AN$2:$BU$2,0)),"")</f>
        <v/>
      </c>
      <c r="Y55" s="971"/>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0" t="str">
        <f>IFERROR(V56*VLOOKUP(AF56,【参考】数式用3!$AN$15:$BU$23,MATCH(N56,【参考】数式用3!$AN$2:$BU$2,0)),"")</f>
        <v/>
      </c>
      <c r="Y56" s="971"/>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0" t="str">
        <f>IFERROR(V57*VLOOKUP(AF57,【参考】数式用3!$AN$15:$BU$23,MATCH(N57,【参考】数式用3!$AN$2:$BU$2,0)),"")</f>
        <v/>
      </c>
      <c r="Y57" s="971"/>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0" t="str">
        <f>IFERROR(V58*VLOOKUP(AF58,【参考】数式用3!$AN$15:$BU$23,MATCH(N58,【参考】数式用3!$AN$2:$BU$2,0)),"")</f>
        <v/>
      </c>
      <c r="Y58" s="971"/>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0" t="str">
        <f>IFERROR(V59*VLOOKUP(AF59,【参考】数式用3!$AN$15:$BU$23,MATCH(N59,【参考】数式用3!$AN$2:$BU$2,0)),"")</f>
        <v/>
      </c>
      <c r="Y59" s="971"/>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0" t="str">
        <f>IFERROR(V60*VLOOKUP(AF60,【参考】数式用3!$AN$15:$BU$23,MATCH(N60,【参考】数式用3!$AN$2:$BU$2,0)),"")</f>
        <v/>
      </c>
      <c r="Y60" s="971"/>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0" t="str">
        <f>IFERROR(V61*VLOOKUP(AF61,【参考】数式用3!$AN$15:$BU$23,MATCH(N61,【参考】数式用3!$AN$2:$BU$2,0)),"")</f>
        <v/>
      </c>
      <c r="Y61" s="971"/>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0" t="str">
        <f>IFERROR(V62*VLOOKUP(AF62,【参考】数式用3!$AN$15:$BU$23,MATCH(N62,【参考】数式用3!$AN$2:$BU$2,0)),"")</f>
        <v/>
      </c>
      <c r="Y62" s="971"/>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0" t="str">
        <f>IFERROR(V63*VLOOKUP(AF63,【参考】数式用3!$AN$15:$BU$23,MATCH(N63,【参考】数式用3!$AN$2:$BU$2,0)),"")</f>
        <v/>
      </c>
      <c r="Y63" s="971"/>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0" t="str">
        <f>IFERROR(V64*VLOOKUP(AF64,【参考】数式用3!$AN$15:$BU$23,MATCH(N64,【参考】数式用3!$AN$2:$BU$2,0)),"")</f>
        <v/>
      </c>
      <c r="Y64" s="971"/>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0" t="str">
        <f>IFERROR(V65*VLOOKUP(AF65,【参考】数式用3!$AN$15:$BU$23,MATCH(N65,【参考】数式用3!$AN$2:$BU$2,0)),"")</f>
        <v/>
      </c>
      <c r="Y65" s="971"/>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0" t="str">
        <f>IFERROR(V66*VLOOKUP(AF66,【参考】数式用3!$AN$15:$BU$23,MATCH(N66,【参考】数式用3!$AN$2:$BU$2,0)),"")</f>
        <v/>
      </c>
      <c r="Y66" s="971"/>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0" t="str">
        <f>IFERROR(V67*VLOOKUP(AF67,【参考】数式用3!$AN$15:$BU$23,MATCH(N67,【参考】数式用3!$AN$2:$BU$2,0)),"")</f>
        <v/>
      </c>
      <c r="Y67" s="971"/>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0" t="str">
        <f>IFERROR(V68*VLOOKUP(AF68,【参考】数式用3!$AN$15:$BU$23,MATCH(N68,【参考】数式用3!$AN$2:$BU$2,0)),"")</f>
        <v/>
      </c>
      <c r="Y68" s="971"/>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0" t="str">
        <f>IFERROR(V69*VLOOKUP(AF69,【参考】数式用3!$AN$15:$BU$23,MATCH(N69,【参考】数式用3!$AN$2:$BU$2,0)),"")</f>
        <v/>
      </c>
      <c r="Y69" s="971"/>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0" t="str">
        <f>IFERROR(V70*VLOOKUP(AF70,【参考】数式用3!$AN$15:$BU$23,MATCH(N70,【参考】数式用3!$AN$2:$BU$2,0)),"")</f>
        <v/>
      </c>
      <c r="Y70" s="971"/>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0" t="str">
        <f>IFERROR(V71*VLOOKUP(AF71,【参考】数式用3!$AN$15:$BU$23,MATCH(N71,【参考】数式用3!$AN$2:$BU$2,0)),"")</f>
        <v/>
      </c>
      <c r="Y71" s="971"/>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0" t="str">
        <f>IFERROR(V72*VLOOKUP(AF72,【参考】数式用3!$AN$15:$BU$23,MATCH(N72,【参考】数式用3!$AN$2:$BU$2,0)),"")</f>
        <v/>
      </c>
      <c r="Y72" s="971"/>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0" t="str">
        <f>IFERROR(V73*VLOOKUP(AF73,【参考】数式用3!$AN$15:$BU$23,MATCH(N73,【参考】数式用3!$AN$2:$BU$2,0)),"")</f>
        <v/>
      </c>
      <c r="Y73" s="971"/>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0" t="str">
        <f>IFERROR(V74*VLOOKUP(AF74,【参考】数式用3!$AN$15:$BU$23,MATCH(N74,【参考】数式用3!$AN$2:$BU$2,0)),"")</f>
        <v/>
      </c>
      <c r="Y74" s="971"/>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0" t="str">
        <f>IFERROR(V75*VLOOKUP(AF75,【参考】数式用3!$AN$15:$BU$23,MATCH(N75,【参考】数式用3!$AN$2:$BU$2,0)),"")</f>
        <v/>
      </c>
      <c r="Y75" s="971"/>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0" t="str">
        <f>IFERROR(V76*VLOOKUP(AF76,【参考】数式用3!$AN$15:$BU$23,MATCH(N76,【参考】数式用3!$AN$2:$BU$2,0)),"")</f>
        <v/>
      </c>
      <c r="Y76" s="971"/>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0" t="str">
        <f>IFERROR(V77*VLOOKUP(AF77,【参考】数式用3!$AN$15:$BU$23,MATCH(N77,【参考】数式用3!$AN$2:$BU$2,0)),"")</f>
        <v/>
      </c>
      <c r="Y77" s="971"/>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0" t="str">
        <f>IFERROR(V78*VLOOKUP(AF78,【参考】数式用3!$AN$15:$BU$23,MATCH(N78,【参考】数式用3!$AN$2:$BU$2,0)),"")</f>
        <v/>
      </c>
      <c r="Y78" s="971"/>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0" t="str">
        <f>IFERROR(V79*VLOOKUP(AF79,【参考】数式用3!$AN$15:$BU$23,MATCH(N79,【参考】数式用3!$AN$2:$BU$2,0)),"")</f>
        <v/>
      </c>
      <c r="Y79" s="971"/>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0" t="str">
        <f>IFERROR(V80*VLOOKUP(AF80,【参考】数式用3!$AN$15:$BU$23,MATCH(N80,【参考】数式用3!$AN$2:$BU$2,0)),"")</f>
        <v/>
      </c>
      <c r="Y80" s="971"/>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0" t="str">
        <f>IFERROR(V81*VLOOKUP(AF81,【参考】数式用3!$AN$15:$BU$23,MATCH(N81,【参考】数式用3!$AN$2:$BU$2,0)),"")</f>
        <v/>
      </c>
      <c r="Y81" s="971"/>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0" t="str">
        <f>IFERROR(V82*VLOOKUP(AF82,【参考】数式用3!$AN$15:$BU$23,MATCH(N82,【参考】数式用3!$AN$2:$BU$2,0)),"")</f>
        <v/>
      </c>
      <c r="Y82" s="971"/>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0" t="str">
        <f>IFERROR(V83*VLOOKUP(AF83,【参考】数式用3!$AN$15:$BU$23,MATCH(N83,【参考】数式用3!$AN$2:$BU$2,0)),"")</f>
        <v/>
      </c>
      <c r="Y83" s="971"/>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0" t="str">
        <f>IFERROR(V84*VLOOKUP(AF84,【参考】数式用3!$AN$15:$BU$23,MATCH(N84,【参考】数式用3!$AN$2:$BU$2,0)),"")</f>
        <v/>
      </c>
      <c r="Y84" s="971"/>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0" t="str">
        <f>IFERROR(V85*VLOOKUP(AF85,【参考】数式用3!$AN$15:$BU$23,MATCH(N85,【参考】数式用3!$AN$2:$BU$2,0)),"")</f>
        <v/>
      </c>
      <c r="Y85" s="971"/>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0" t="str">
        <f>IFERROR(V86*VLOOKUP(AF86,【参考】数式用3!$AN$15:$BU$23,MATCH(N86,【参考】数式用3!$AN$2:$BU$2,0)),"")</f>
        <v/>
      </c>
      <c r="Y86" s="971"/>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0" t="str">
        <f>IFERROR(V87*VLOOKUP(AF87,【参考】数式用3!$AN$15:$BU$23,MATCH(N87,【参考】数式用3!$AN$2:$BU$2,0)),"")</f>
        <v/>
      </c>
      <c r="Y87" s="971"/>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0" t="str">
        <f>IFERROR(V88*VLOOKUP(AF88,【参考】数式用3!$AN$15:$BU$23,MATCH(N88,【参考】数式用3!$AN$2:$BU$2,0)),"")</f>
        <v/>
      </c>
      <c r="Y88" s="971"/>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0" t="str">
        <f>IFERROR(V89*VLOOKUP(AF89,【参考】数式用3!$AN$15:$BU$23,MATCH(N89,【参考】数式用3!$AN$2:$BU$2,0)),"")</f>
        <v/>
      </c>
      <c r="Y89" s="971"/>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0" t="str">
        <f>IFERROR(V90*VLOOKUP(AF90,【参考】数式用3!$AN$15:$BU$23,MATCH(N90,【参考】数式用3!$AN$2:$BU$2,0)),"")</f>
        <v/>
      </c>
      <c r="Y90" s="971"/>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0" t="str">
        <f>IFERROR(V91*VLOOKUP(AF91,【参考】数式用3!$AN$15:$BU$23,MATCH(N91,【参考】数式用3!$AN$2:$BU$2,0)),"")</f>
        <v/>
      </c>
      <c r="Y91" s="971"/>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0" t="str">
        <f>IFERROR(V92*VLOOKUP(AF92,【参考】数式用3!$AN$15:$BU$23,MATCH(N92,【参考】数式用3!$AN$2:$BU$2,0)),"")</f>
        <v/>
      </c>
      <c r="Y92" s="971"/>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0" t="str">
        <f>IFERROR(V93*VLOOKUP(AF93,【参考】数式用3!$AN$15:$BU$23,MATCH(N93,【参考】数式用3!$AN$2:$BU$2,0)),"")</f>
        <v/>
      </c>
      <c r="Y93" s="971"/>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0" t="str">
        <f>IFERROR(V94*VLOOKUP(AF94,【参考】数式用3!$AN$15:$BU$23,MATCH(N94,【参考】数式用3!$AN$2:$BU$2,0)),"")</f>
        <v/>
      </c>
      <c r="Y94" s="971"/>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0" t="str">
        <f>IFERROR(V95*VLOOKUP(AF95,【参考】数式用3!$AN$15:$BU$23,MATCH(N95,【参考】数式用3!$AN$2:$BU$2,0)),"")</f>
        <v/>
      </c>
      <c r="Y95" s="971"/>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0" t="str">
        <f>IFERROR(V96*VLOOKUP(AF96,【参考】数式用3!$AN$15:$BU$23,MATCH(N96,【参考】数式用3!$AN$2:$BU$2,0)),"")</f>
        <v/>
      </c>
      <c r="Y96" s="971"/>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0" t="str">
        <f>IFERROR(V97*VLOOKUP(AF97,【参考】数式用3!$AN$15:$BU$23,MATCH(N97,【参考】数式用3!$AN$2:$BU$2,0)),"")</f>
        <v/>
      </c>
      <c r="Y97" s="971"/>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0" t="str">
        <f>IFERROR(V98*VLOOKUP(AF98,【参考】数式用3!$AN$15:$BU$23,MATCH(N98,【参考】数式用3!$AN$2:$BU$2,0)),"")</f>
        <v/>
      </c>
      <c r="Y98" s="971"/>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0" t="str">
        <f>IFERROR(V99*VLOOKUP(AF99,【参考】数式用3!$AN$15:$BU$23,MATCH(N99,【参考】数式用3!$AN$2:$BU$2,0)),"")</f>
        <v/>
      </c>
      <c r="Y99" s="971"/>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0" t="str">
        <f>IFERROR(V100*VLOOKUP(AF100,【参考】数式用3!$AN$15:$BU$23,MATCH(N100,【参考】数式用3!$AN$2:$BU$2,0)),"")</f>
        <v/>
      </c>
      <c r="Y100" s="971"/>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0" t="str">
        <f>IFERROR(V101*VLOOKUP(AF101,【参考】数式用3!$AN$15:$BU$23,MATCH(N101,【参考】数式用3!$AN$2:$BU$2,0)),"")</f>
        <v/>
      </c>
      <c r="Y101" s="971"/>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0" t="str">
        <f>IFERROR(V102*VLOOKUP(AF102,【参考】数式用3!$AN$15:$BU$23,MATCH(N102,【参考】数式用3!$AN$2:$BU$2,0)),"")</f>
        <v/>
      </c>
      <c r="Y102" s="971"/>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0" t="str">
        <f>IFERROR(V103*VLOOKUP(AF103,【参考】数式用3!$AN$15:$BU$23,MATCH(N103,【参考】数式用3!$AN$2:$BU$2,0)),"")</f>
        <v/>
      </c>
      <c r="Y103" s="971"/>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0" t="str">
        <f>IFERROR(V104*VLOOKUP(AF104,【参考】数式用3!$AN$15:$BU$23,MATCH(N104,【参考】数式用3!$AN$2:$BU$2,0)),"")</f>
        <v/>
      </c>
      <c r="Y104" s="971"/>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0" t="str">
        <f>IFERROR(V105*VLOOKUP(AF105,【参考】数式用3!$AN$15:$BU$23,MATCH(N105,【参考】数式用3!$AN$2:$BU$2,0)),"")</f>
        <v/>
      </c>
      <c r="Y105" s="971"/>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0" t="str">
        <f>IFERROR(V106*VLOOKUP(AF106,【参考】数式用3!$AN$15:$BU$23,MATCH(N106,【参考】数式用3!$AN$2:$BU$2,0)),"")</f>
        <v/>
      </c>
      <c r="Y106" s="971"/>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0" t="str">
        <f>IFERROR(V107*VLOOKUP(AF107,【参考】数式用3!$AN$15:$BU$23,MATCH(N107,【参考】数式用3!$AN$2:$BU$2,0)),"")</f>
        <v/>
      </c>
      <c r="Y107" s="971"/>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0" t="str">
        <f>IFERROR(V108*VLOOKUP(AF108,【参考】数式用3!$AN$15:$BU$23,MATCH(N108,【参考】数式用3!$AN$2:$BU$2,0)),"")</f>
        <v/>
      </c>
      <c r="Y108" s="971"/>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0" t="str">
        <f>IFERROR(V109*VLOOKUP(AF109,【参考】数式用3!$AN$15:$BU$23,MATCH(N109,【参考】数式用3!$AN$2:$BU$2,0)),"")</f>
        <v/>
      </c>
      <c r="Y109" s="971"/>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0" t="str">
        <f>IFERROR(V110*VLOOKUP(AF110,【参考】数式用3!$AN$15:$BU$23,MATCH(N110,【参考】数式用3!$AN$2:$BU$2,0)),"")</f>
        <v/>
      </c>
      <c r="Y110" s="971"/>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0" t="str">
        <f>IFERROR(V111*VLOOKUP(AF111,【参考】数式用3!$AN$15:$BU$23,MATCH(N111,【参考】数式用3!$AN$2:$BU$2,0)),"")</f>
        <v/>
      </c>
      <c r="Y111" s="971"/>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0" t="str">
        <f>IFERROR(V112*VLOOKUP(AF112,【参考】数式用3!$AN$15:$BU$23,MATCH(N112,【参考】数式用3!$AN$2:$BU$2,0)),"")</f>
        <v/>
      </c>
      <c r="Y112" s="971"/>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0" t="str">
        <f>IFERROR(V113*VLOOKUP(AF113,【参考】数式用3!$AN$15:$BU$23,MATCH(N113,【参考】数式用3!$AN$2:$BU$2,0)),"")</f>
        <v/>
      </c>
      <c r="Y113" s="971"/>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0" t="str">
        <f>IFERROR(V114*VLOOKUP(AF114,【参考】数式用3!$AN$15:$BU$23,MATCH(N114,【参考】数式用3!$AN$2:$BU$2,0)),"")</f>
        <v/>
      </c>
      <c r="Y114" s="971"/>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970" t="str">
        <f>IFERROR(V115*VLOOKUP(AF115,【参考】数式用3!$AN$15:$BU$23,MATCH(N115,【参考】数式用3!$AN$2:$BU$2,0)),"")</f>
        <v/>
      </c>
      <c r="Y115" s="971"/>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
  <cols>
    <col min="1" max="1" width="4.7265625" style="416" customWidth="1"/>
    <col min="2" max="9" width="1.453125" style="87" customWidth="1"/>
    <col min="10" max="10" width="17.453125" style="87" customWidth="1"/>
    <col min="11" max="11" width="8.08984375" style="87" customWidth="1"/>
    <col min="12" max="12" width="10.08984375" style="87" customWidth="1"/>
    <col min="13" max="13" width="19.36328125" style="87" customWidth="1"/>
    <col min="14" max="14" width="19.453125" style="87" customWidth="1"/>
    <col min="15" max="15" width="13.36328125" style="87" customWidth="1"/>
    <col min="16" max="16" width="4.08984375" style="87" customWidth="1"/>
    <col min="17" max="17" width="6" style="87" customWidth="1"/>
    <col min="18" max="18" width="10.6328125" style="87" customWidth="1"/>
    <col min="19" max="19" width="7" style="417" customWidth="1"/>
    <col min="20" max="20" width="7.08984375" style="87" customWidth="1"/>
    <col min="21" max="21" width="5.08984375" style="87" customWidth="1"/>
    <col min="22" max="22" width="11.7265625" style="87" customWidth="1"/>
    <col min="23" max="23" width="10.26953125" style="87" customWidth="1"/>
    <col min="24" max="24" width="10.6328125" style="87" customWidth="1"/>
    <col min="25" max="25" width="6.90625" style="87" customWidth="1"/>
    <col min="26" max="26" width="3.90625" style="87" customWidth="1"/>
    <col min="27" max="27" width="7.6328125" style="417" customWidth="1"/>
    <col min="28" max="28" width="11.6328125" style="87" customWidth="1"/>
    <col min="29" max="29" width="11.6328125" style="87" bestFit="1" customWidth="1"/>
    <col min="30" max="30" width="10.453125" style="360" hidden="1" customWidth="1"/>
    <col min="31" max="31" width="10.7265625" style="360" hidden="1" customWidth="1"/>
    <col min="32" max="33" width="24.3632812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63" t="s">
        <v>16</v>
      </c>
      <c r="AA1" s="1064"/>
      <c r="AB1" s="1016" t="str">
        <f>IF(基本情報入力シート!C32="","",基本情報入力シート!C32)</f>
        <v/>
      </c>
      <c r="AC1" s="1016"/>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45" t="s">
        <v>1936</v>
      </c>
      <c r="C5" s="1045"/>
      <c r="D5" s="1022"/>
      <c r="E5" s="1022"/>
      <c r="F5" s="1022"/>
      <c r="G5" s="1022"/>
      <c r="H5" s="1022"/>
      <c r="I5" s="1022"/>
      <c r="J5" s="1022"/>
      <c r="K5" s="1022"/>
      <c r="L5" s="1022"/>
      <c r="M5" s="1023"/>
      <c r="N5" s="364">
        <f>IFERROR(SUM(P14:Q113)+SUM(X14:X113),"")</f>
        <v>0</v>
      </c>
      <c r="O5" s="365" t="s">
        <v>4</v>
      </c>
      <c r="P5" s="85"/>
      <c r="Q5" s="85"/>
      <c r="R5" s="1013" t="s">
        <v>2008</v>
      </c>
      <c r="S5" s="1013" t="s">
        <v>1943</v>
      </c>
      <c r="T5" s="1013"/>
      <c r="U5" s="1013"/>
      <c r="V5" s="1013"/>
      <c r="W5" s="1013"/>
      <c r="X5" s="1014"/>
      <c r="Y5" s="369">
        <f>SUM(T14:U113)</f>
        <v>0</v>
      </c>
      <c r="Z5" s="1074" t="str">
        <f>IF(AG6="旧特定加算相当なし","",IF(Y5&gt;=Y6,"○","×"))</f>
        <v/>
      </c>
      <c r="AA5" s="1076" t="s">
        <v>1944</v>
      </c>
      <c r="AB5" s="1077"/>
      <c r="AC5" s="1077"/>
      <c r="AD5" s="1062" t="str">
        <f>IF(OR(AD6="旧処遇加算Ⅰ相当あり",AD7="旧処遇加算Ⅰ相当あり"),"旧処遇加算Ⅰ相当あり","旧処遇加算Ⅰ相当なし")</f>
        <v>旧処遇加算Ⅰ相当なし</v>
      </c>
      <c r="AE5" s="1062"/>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1024"/>
      <c r="C6" s="1025"/>
      <c r="D6" s="1022" t="s">
        <v>2061</v>
      </c>
      <c r="E6" s="1022"/>
      <c r="F6" s="1022"/>
      <c r="G6" s="1022"/>
      <c r="H6" s="1022"/>
      <c r="I6" s="1022"/>
      <c r="J6" s="1022"/>
      <c r="K6" s="1022"/>
      <c r="L6" s="1022"/>
      <c r="M6" s="1023"/>
      <c r="N6" s="367">
        <f>ROUNDDOWN(SUM(R$14:R$113,Y$14:Z$113),0)</f>
        <v>0</v>
      </c>
      <c r="O6" s="365" t="s">
        <v>4</v>
      </c>
      <c r="P6" s="85"/>
      <c r="Q6" s="85"/>
      <c r="R6" s="1013"/>
      <c r="S6" s="1013" t="s">
        <v>2190</v>
      </c>
      <c r="T6" s="1013"/>
      <c r="U6" s="1013"/>
      <c r="V6" s="1013"/>
      <c r="W6" s="1013"/>
      <c r="X6" s="1014"/>
      <c r="Y6" s="372">
        <f>SUM(AD:AD)</f>
        <v>0</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旧処遇加算Ⅰ相当なし</v>
      </c>
      <c r="AE6" s="1062"/>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1022" t="s">
        <v>2062</v>
      </c>
      <c r="C7" s="1022"/>
      <c r="D7" s="1022"/>
      <c r="E7" s="1022"/>
      <c r="F7" s="1022"/>
      <c r="G7" s="1022"/>
      <c r="H7" s="1022"/>
      <c r="I7" s="1022"/>
      <c r="J7" s="1022"/>
      <c r="K7" s="1022"/>
      <c r="L7" s="1022"/>
      <c r="M7" s="1073"/>
      <c r="N7" s="403">
        <f>ROUNDDOWN(SUM(V$14:V$1048576,AC$14:AC$1048576),0)</f>
        <v>0</v>
      </c>
      <c r="O7" s="365" t="s">
        <v>4</v>
      </c>
      <c r="P7" s="85"/>
      <c r="Q7" s="85"/>
      <c r="R7" s="1065" t="s">
        <v>2073</v>
      </c>
      <c r="S7" s="1013" t="s">
        <v>1943</v>
      </c>
      <c r="T7" s="1013"/>
      <c r="U7" s="1013"/>
      <c r="V7" s="1013"/>
      <c r="W7" s="1013"/>
      <c r="X7" s="1014"/>
      <c r="Y7" s="404">
        <f>SUM(AB:AB)</f>
        <v>0</v>
      </c>
      <c r="Z7" s="1074" t="str">
        <f>IF(AG7="旧特定加算相当なし","",IF(Y7&gt;=Y8,"○","×"))</f>
        <v/>
      </c>
      <c r="AA7" s="1115" t="s">
        <v>1944</v>
      </c>
      <c r="AB7" s="1116"/>
      <c r="AC7" s="1116"/>
      <c r="AD7" s="1062" t="str">
        <f>IF((COUNTIF(W:W,"新加算Ⅰ")+COUNTIF(W:W,"新加算Ⅱ")+COUNTIF(W:W,"新加算Ⅲ"))&gt;=1,"旧処遇加算Ⅰ相当あり","旧処遇加算Ⅰ相当なし")</f>
        <v>旧処遇加算Ⅰ相当なし</v>
      </c>
      <c r="AE7" s="1062"/>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846" t="s">
        <v>2188</v>
      </c>
      <c r="C8" s="846"/>
      <c r="D8" s="846"/>
      <c r="E8" s="846"/>
      <c r="F8" s="846"/>
      <c r="G8" s="846"/>
      <c r="H8" s="846"/>
      <c r="I8" s="846"/>
      <c r="J8" s="846"/>
      <c r="K8" s="846"/>
      <c r="L8" s="846"/>
      <c r="M8" s="846"/>
      <c r="N8" s="846"/>
      <c r="O8" s="846"/>
      <c r="P8" s="85"/>
      <c r="Q8" s="85"/>
      <c r="R8" s="1066"/>
      <c r="S8" s="1013" t="s">
        <v>2184</v>
      </c>
      <c r="T8" s="1013"/>
      <c r="U8" s="1013"/>
      <c r="V8" s="1013"/>
      <c r="W8" s="1013"/>
      <c r="X8" s="1014"/>
      <c r="Y8" s="372">
        <f>SUM(AE$14:AE$1048576)</f>
        <v>0</v>
      </c>
      <c r="Z8" s="1075"/>
      <c r="AA8" s="1115"/>
      <c r="AB8" s="1116"/>
      <c r="AC8" s="1116"/>
      <c r="AD8" s="370"/>
      <c r="AE8" s="370"/>
      <c r="AF8" s="370"/>
      <c r="AG8" s="370"/>
      <c r="AH8" s="405"/>
    </row>
    <row r="9" spans="1:34" ht="42" customHeight="1" thickBot="1">
      <c r="A9" s="398"/>
      <c r="B9" s="1121"/>
      <c r="C9" s="1121"/>
      <c r="D9" s="1121"/>
      <c r="E9" s="1121"/>
      <c r="F9" s="1121"/>
      <c r="G9" s="1121"/>
      <c r="H9" s="1121"/>
      <c r="I9" s="1121"/>
      <c r="J9" s="1121"/>
      <c r="K9" s="1121"/>
      <c r="L9" s="1121"/>
      <c r="M9" s="1121"/>
      <c r="N9" s="1121"/>
      <c r="O9" s="1121"/>
      <c r="P9" s="375"/>
      <c r="Q9" s="375"/>
      <c r="R9" s="375"/>
      <c r="S9" s="406"/>
      <c r="T9" s="375"/>
      <c r="U9" s="375"/>
      <c r="V9" s="375"/>
      <c r="W9" s="407"/>
      <c r="X9" s="407"/>
      <c r="Y9" s="407"/>
      <c r="Z9" s="407"/>
      <c r="AA9" s="406"/>
      <c r="AB9" s="407"/>
      <c r="AC9" s="407"/>
    </row>
    <row r="10" spans="1:34" ht="24" customHeight="1" thickBot="1">
      <c r="A10" s="1078"/>
      <c r="B10" s="1081" t="s">
        <v>2169</v>
      </c>
      <c r="C10" s="1082"/>
      <c r="D10" s="1082"/>
      <c r="E10" s="1082"/>
      <c r="F10" s="1082"/>
      <c r="G10" s="1082"/>
      <c r="H10" s="1082"/>
      <c r="I10" s="1083"/>
      <c r="J10" s="1090" t="s">
        <v>41</v>
      </c>
      <c r="K10" s="1093" t="s">
        <v>73</v>
      </c>
      <c r="L10" s="1094"/>
      <c r="M10" s="1099" t="s">
        <v>42</v>
      </c>
      <c r="N10" s="1102" t="s">
        <v>6</v>
      </c>
      <c r="O10" s="1067" t="s">
        <v>2171</v>
      </c>
      <c r="P10" s="1068"/>
      <c r="Q10" s="1068"/>
      <c r="R10" s="1068"/>
      <c r="S10" s="1068"/>
      <c r="T10" s="1068"/>
      <c r="U10" s="1068"/>
      <c r="V10" s="1068"/>
      <c r="W10" s="1068"/>
      <c r="X10" s="1068"/>
      <c r="Y10" s="1068"/>
      <c r="Z10" s="1068"/>
      <c r="AA10" s="1068"/>
      <c r="AB10" s="1068"/>
      <c r="AC10" s="1069"/>
      <c r="AD10" s="1057" t="s">
        <v>2056</v>
      </c>
      <c r="AE10" s="1015"/>
      <c r="AF10" s="1015" t="s">
        <v>2057</v>
      </c>
      <c r="AG10" s="1015"/>
    </row>
    <row r="11" spans="1:34" ht="21.75" customHeight="1">
      <c r="A11" s="1079"/>
      <c r="B11" s="1084"/>
      <c r="C11" s="1085"/>
      <c r="D11" s="1085"/>
      <c r="E11" s="1085"/>
      <c r="F11" s="1085"/>
      <c r="G11" s="1085"/>
      <c r="H11" s="1085"/>
      <c r="I11" s="1086"/>
      <c r="J11" s="1091"/>
      <c r="K11" s="1095"/>
      <c r="L11" s="1096"/>
      <c r="M11" s="1100"/>
      <c r="N11" s="1103"/>
      <c r="O11" s="1125" t="s">
        <v>1942</v>
      </c>
      <c r="P11" s="1126"/>
      <c r="Q11" s="1126"/>
      <c r="R11" s="1126"/>
      <c r="S11" s="1126"/>
      <c r="T11" s="1126"/>
      <c r="U11" s="1127"/>
      <c r="V11" s="1070" t="s">
        <v>2075</v>
      </c>
      <c r="W11" s="1128" t="s">
        <v>2072</v>
      </c>
      <c r="X11" s="1129"/>
      <c r="Y11" s="1129"/>
      <c r="Z11" s="1129"/>
      <c r="AA11" s="1129"/>
      <c r="AB11" s="1130"/>
      <c r="AC11" s="1070" t="s">
        <v>2108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2002</v>
      </c>
      <c r="P12" s="1131" t="s">
        <v>132</v>
      </c>
      <c r="Q12" s="1132"/>
      <c r="R12" s="1107" t="s">
        <v>2006</v>
      </c>
      <c r="S12" s="1107" t="s">
        <v>2005</v>
      </c>
      <c r="T12" s="1133" t="s">
        <v>2058</v>
      </c>
      <c r="U12" s="1134"/>
      <c r="V12" s="1071"/>
      <c r="W12" s="1122" t="s">
        <v>2076</v>
      </c>
      <c r="X12" s="1124" t="s">
        <v>132</v>
      </c>
      <c r="Y12" s="1117" t="s">
        <v>2006</v>
      </c>
      <c r="Z12" s="1118"/>
      <c r="AA12" s="1107" t="s">
        <v>2005</v>
      </c>
      <c r="AB12" s="408" t="s">
        <v>2058</v>
      </c>
      <c r="AC12" s="1071"/>
      <c r="AD12" s="1057"/>
      <c r="AE12" s="1015"/>
      <c r="AF12" s="1015"/>
      <c r="AG12" s="1015"/>
    </row>
    <row r="13" spans="1:34" ht="78.650000000000006" customHeight="1" thickBot="1">
      <c r="A13" s="1080"/>
      <c r="B13" s="1087"/>
      <c r="C13" s="1088"/>
      <c r="D13" s="1088"/>
      <c r="E13" s="1088"/>
      <c r="F13" s="1088"/>
      <c r="G13" s="1088"/>
      <c r="H13" s="1088"/>
      <c r="I13" s="1089"/>
      <c r="J13" s="1092"/>
      <c r="K13" s="409" t="s">
        <v>44</v>
      </c>
      <c r="L13" s="409" t="s">
        <v>45</v>
      </c>
      <c r="M13" s="1101"/>
      <c r="N13" s="1104"/>
      <c r="O13" s="1123"/>
      <c r="P13" s="1087"/>
      <c r="Q13" s="1089"/>
      <c r="R13" s="1108"/>
      <c r="S13" s="1108"/>
      <c r="T13" s="1113" t="s">
        <v>2109</v>
      </c>
      <c r="U13" s="1114"/>
      <c r="V13" s="1072"/>
      <c r="W13" s="1123"/>
      <c r="X13" s="1092"/>
      <c r="Y13" s="1119"/>
      <c r="Z13" s="1120"/>
      <c r="AA13" s="1108"/>
      <c r="AB13" s="410" t="s">
        <v>2110</v>
      </c>
      <c r="AC13" s="1072"/>
      <c r="AD13" s="379" t="s">
        <v>2009</v>
      </c>
      <c r="AE13" s="518" t="s">
        <v>2010</v>
      </c>
      <c r="AF13" s="411" t="s">
        <v>2009</v>
      </c>
      <c r="AG13" s="411" t="s">
        <v>2010</v>
      </c>
    </row>
    <row r="14" spans="1:34" s="389" customFormat="1" ht="25" customHeight="1">
      <c r="A14" s="412" t="s">
        <v>2074</v>
      </c>
      <c r="B14" s="977" t="str">
        <f>IF(基本情報入力シート!C53="","",基本情報入力シート!C53)</f>
        <v/>
      </c>
      <c r="C14" s="978"/>
      <c r="D14" s="978"/>
      <c r="E14" s="978"/>
      <c r="F14" s="978"/>
      <c r="G14" s="978"/>
      <c r="H14" s="978"/>
      <c r="I14" s="979"/>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105"/>
      <c r="Q14" s="1106"/>
      <c r="R14" s="523" t="str">
        <f>IFERROR(IF(OR('別紙様式3-2（４・５月）'!Z16="ベア加算",'別紙様式3-2（４・５月）'!R16=""),"",P14*VLOOKUP(N14,【参考】数式用!$AD$2:$AH$37,MATCH(O14,【参考】数式用!$K$4:$N$4,0)+1,0)),"")</f>
        <v/>
      </c>
      <c r="S14" s="74"/>
      <c r="T14" s="1105"/>
      <c r="U14" s="1106"/>
      <c r="V14" s="520" t="str">
        <f>IFERROR(IF(AND('別紙様式3-2（４・５月）'!O16="",O14&lt;&gt;""),P14,P14*VLOOKUP(AF14,【参考】数式用4!$EY$3:$GF$106,MATCH(N14,【参考】数式用4!$EY$2:$GF$2,0))),"")</f>
        <v/>
      </c>
      <c r="W14" s="81"/>
      <c r="X14" s="82"/>
      <c r="Y14" s="1109" t="str">
        <f>IFERROR(IF(OR('別紙様式3-2（４・５月）'!Z16="ベア加算",'別紙様式3-2（４・５月）'!R16=""),"",X14*VLOOKUP(N14,【参考】数式用!$AD$2:$AH$37,MATCH(W14,【参考】数式用!$K$4:$N$4,0)+1,0)),"")</f>
        <v/>
      </c>
      <c r="Z14" s="1110"/>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58"/>
      <c r="Q15" s="1059"/>
      <c r="R15" s="522" t="str">
        <f>IFERROR(IF(OR('別紙様式3-2（４・５月）'!Z17="ベア加算",'別紙様式3-2（４・５月）'!R17=""),"",P15*VLOOKUP(N15,【参考】数式用!$AD$2:$AH$37,MATCH(O15,【参考】数式用!$K$4:$N$4,0)+1,0)),"")</f>
        <v/>
      </c>
      <c r="S15" s="72"/>
      <c r="T15" s="1060"/>
      <c r="U15" s="1061"/>
      <c r="V15" s="520" t="str">
        <f>IFERROR(IF(AND('別紙様式3-2（４・５月）'!O17="",O15&lt;&gt;""),P15,P15*VLOOKUP(AF15,【参考】数式用4!$EY$3:$GF$106,MATCH(N15,【参考】数式用4!$EY$2:$GF$2,0))),"")</f>
        <v/>
      </c>
      <c r="W15" s="49"/>
      <c r="X15" s="71"/>
      <c r="Y15" s="1111" t="str">
        <f>IFERROR(IF(OR('別紙様式3-2（４・５月）'!Z17="ベア加算",'別紙様式3-2（４・５月）'!R17=""),"",X15*VLOOKUP(N15,【参考】数式用!$AD$2:$AH$37,MATCH(W15,【参考】数式用!$K$4:$N$4,0)+1,0)),"")</f>
        <v/>
      </c>
      <c r="Z15" s="1112"/>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58"/>
      <c r="Q16" s="1059"/>
      <c r="R16" s="522" t="str">
        <f>IFERROR(IF(OR('別紙様式3-2（４・５月）'!Z18="ベア加算",'別紙様式3-2（４・５月）'!R18=""),"",P16*VLOOKUP(N16,【参考】数式用!$AD$2:$AH$37,MATCH(O16,【参考】数式用!$K$4:$N$4,0)+1,0)),"")</f>
        <v/>
      </c>
      <c r="S16" s="72"/>
      <c r="T16" s="1060"/>
      <c r="U16" s="1061"/>
      <c r="V16" s="520" t="str">
        <f>IFERROR(IF(AND('別紙様式3-2（４・５月）'!O18="",O16&lt;&gt;""),P16,P16*VLOOKUP(AF16,【参考】数式用4!$EY$3:$GF$106,MATCH(N16,【参考】数式用4!$EY$2:$GF$2,0))),"")</f>
        <v/>
      </c>
      <c r="W16" s="49"/>
      <c r="X16" s="71"/>
      <c r="Y16" s="1111" t="str">
        <f>IFERROR(IF(OR('別紙様式3-2（４・５月）'!Z18="ベア加算",'別紙様式3-2（４・５月）'!R18=""),"",X16*VLOOKUP(N16,【参考】数式用!$AD$2:$AH$37,MATCH(W16,【参考】数式用!$K$4:$N$4,0)+1,0)),"")</f>
        <v/>
      </c>
      <c r="Z16" s="1112"/>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58"/>
      <c r="Q17" s="1059"/>
      <c r="R17" s="522" t="str">
        <f>IFERROR(IF(OR('別紙様式3-2（４・５月）'!Z19="ベア加算",'別紙様式3-2（４・５月）'!R19=""),"",P17*VLOOKUP(N17,【参考】数式用!$AD$2:$AH$37,MATCH(O17,【参考】数式用!$K$4:$N$4,0)+1,0)),"")</f>
        <v/>
      </c>
      <c r="S17" s="72"/>
      <c r="T17" s="1060"/>
      <c r="U17" s="1061"/>
      <c r="V17" s="520" t="str">
        <f>IFERROR(IF(AND('別紙様式3-2（４・５月）'!O19="",O17&lt;&gt;""),P17,P17*VLOOKUP(AF17,【参考】数式用4!$EY$3:$GF$106,MATCH(N17,【参考】数式用4!$EY$2:$GF$2,0))),"")</f>
        <v/>
      </c>
      <c r="W17" s="49"/>
      <c r="X17" s="71"/>
      <c r="Y17" s="1111" t="str">
        <f>IFERROR(IF(OR('別紙様式3-2（４・５月）'!Z19="ベア加算",'別紙様式3-2（４・５月）'!R19=""),"",X17*VLOOKUP(N17,【参考】数式用!$AD$2:$AH$37,MATCH(W17,【参考】数式用!$K$4:$N$4,0)+1,0)),"")</f>
        <v/>
      </c>
      <c r="Z17" s="1112"/>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58"/>
      <c r="Q18" s="1059"/>
      <c r="R18" s="522" t="str">
        <f>IFERROR(IF(OR('別紙様式3-2（４・５月）'!Z20="ベア加算",'別紙様式3-2（４・５月）'!R20=""),"",P18*VLOOKUP(N18,【参考】数式用!$AD$2:$AH$37,MATCH(O18,【参考】数式用!$K$4:$N$4,0)+1,0)),"")</f>
        <v/>
      </c>
      <c r="S18" s="72"/>
      <c r="T18" s="1060"/>
      <c r="U18" s="1061"/>
      <c r="V18" s="520" t="str">
        <f>IFERROR(IF(AND('別紙様式3-2（４・５月）'!O20="",O18&lt;&gt;""),P18,P18*VLOOKUP(AF18,【参考】数式用4!$EY$3:$GF$106,MATCH(N18,【参考】数式用4!$EY$2:$GF$2,0))),"")</f>
        <v/>
      </c>
      <c r="W18" s="49"/>
      <c r="X18" s="71"/>
      <c r="Y18" s="1111" t="str">
        <f>IFERROR(IF(OR('別紙様式3-2（４・５月）'!Z20="ベア加算",'別紙様式3-2（４・５月）'!R20=""),"",X18*VLOOKUP(N18,【参考】数式用!$AD$2:$AH$37,MATCH(W18,【参考】数式用!$K$4:$N$4,0)+1,0)),"")</f>
        <v/>
      </c>
      <c r="Z18" s="1112"/>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58"/>
      <c r="Q19" s="1059"/>
      <c r="R19" s="522" t="str">
        <f>IFERROR(IF(OR('別紙様式3-2（４・５月）'!Z21="ベア加算",'別紙様式3-2（４・５月）'!R21=""),"",P19*VLOOKUP(N19,【参考】数式用!$AD$2:$AH$37,MATCH(O19,【参考】数式用!$K$4:$N$4,0)+1,0)),"")</f>
        <v/>
      </c>
      <c r="S19" s="72"/>
      <c r="T19" s="1060"/>
      <c r="U19" s="1061"/>
      <c r="V19" s="520" t="str">
        <f>IFERROR(IF(AND('別紙様式3-2（４・５月）'!O21="",O19&lt;&gt;""),P19,P19*VLOOKUP(AF19,【参考】数式用4!$EY$3:$GF$106,MATCH(N19,【参考】数式用4!$EY$2:$GF$2,0))),"")</f>
        <v/>
      </c>
      <c r="W19" s="49"/>
      <c r="X19" s="71"/>
      <c r="Y19" s="1111" t="str">
        <f>IFERROR(IF(OR('別紙様式3-2（４・５月）'!Z21="ベア加算",'別紙様式3-2（４・５月）'!R21=""),"",X19*VLOOKUP(N19,【参考】数式用!$AD$2:$AH$37,MATCH(W19,【参考】数式用!$K$4:$N$4,0)+1,0)),"")</f>
        <v/>
      </c>
      <c r="Z19" s="1112"/>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58"/>
      <c r="Q20" s="1059"/>
      <c r="R20" s="522" t="str">
        <f>IFERROR(IF(OR('別紙様式3-2（４・５月）'!Z22="ベア加算",'別紙様式3-2（４・５月）'!R22=""),"",P20*VLOOKUP(N20,【参考】数式用!$AD$2:$AH$37,MATCH(O20,【参考】数式用!$K$4:$N$4,0)+1,0)),"")</f>
        <v/>
      </c>
      <c r="S20" s="72"/>
      <c r="T20" s="1060"/>
      <c r="U20" s="1061"/>
      <c r="V20" s="520" t="str">
        <f>IFERROR(IF(AND('別紙様式3-2（４・５月）'!O22="",O20&lt;&gt;""),P20,P20*VLOOKUP(AF20,【参考】数式用4!$EY$3:$GF$106,MATCH(N20,【参考】数式用4!$EY$2:$GF$2,0))),"")</f>
        <v/>
      </c>
      <c r="W20" s="49"/>
      <c r="X20" s="71"/>
      <c r="Y20" s="1111" t="str">
        <f>IFERROR(IF(OR('別紙様式3-2（４・５月）'!Z22="ベア加算",'別紙様式3-2（４・５月）'!R22=""),"",X20*VLOOKUP(N20,【参考】数式用!$AD$2:$AH$37,MATCH(W20,【参考】数式用!$K$4:$N$4,0)+1,0)),"")</f>
        <v/>
      </c>
      <c r="Z20" s="1112"/>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58"/>
      <c r="Q21" s="1059"/>
      <c r="R21" s="522" t="str">
        <f>IFERROR(IF(OR('別紙様式3-2（４・５月）'!Z23="ベア加算",'別紙様式3-2（４・５月）'!R23=""),"",P21*VLOOKUP(N21,【参考】数式用!$AD$2:$AH$37,MATCH(O21,【参考】数式用!$K$4:$N$4,0)+1,0)),"")</f>
        <v/>
      </c>
      <c r="S21" s="72"/>
      <c r="T21" s="1060"/>
      <c r="U21" s="1061"/>
      <c r="V21" s="520" t="str">
        <f>IFERROR(IF(AND('別紙様式3-2（４・５月）'!O23="",O21&lt;&gt;""),P21,P21*VLOOKUP(AF21,【参考】数式用4!$EY$3:$GF$106,MATCH(N21,【参考】数式用4!$EY$2:$GF$2,0))),"")</f>
        <v/>
      </c>
      <c r="W21" s="49"/>
      <c r="X21" s="71"/>
      <c r="Y21" s="1111" t="str">
        <f>IFERROR(IF(OR('別紙様式3-2（４・５月）'!Z23="ベア加算",'別紙様式3-2（４・５月）'!R23=""),"",X21*VLOOKUP(N21,【参考】数式用!$AD$2:$AH$37,MATCH(W21,【参考】数式用!$K$4:$N$4,0)+1,0)),"")</f>
        <v/>
      </c>
      <c r="Z21" s="1112"/>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58"/>
      <c r="Q22" s="1059"/>
      <c r="R22" s="522" t="str">
        <f>IFERROR(IF(OR('別紙様式3-2（４・５月）'!Z24="ベア加算",'別紙様式3-2（４・５月）'!R24=""),"",P22*VLOOKUP(N22,【参考】数式用!$AD$2:$AH$37,MATCH(O22,【参考】数式用!$K$4:$N$4,0)+1,0)),"")</f>
        <v/>
      </c>
      <c r="S22" s="72"/>
      <c r="T22" s="1060"/>
      <c r="U22" s="1061"/>
      <c r="V22" s="520" t="str">
        <f>IFERROR(IF(AND('別紙様式3-2（４・５月）'!O24="",O22&lt;&gt;""),P22,P22*VLOOKUP(AF22,【参考】数式用4!$EY$3:$GF$106,MATCH(N22,【参考】数式用4!$EY$2:$GF$2,0))),"")</f>
        <v/>
      </c>
      <c r="W22" s="49"/>
      <c r="X22" s="71"/>
      <c r="Y22" s="1111" t="str">
        <f>IFERROR(IF(OR('別紙様式3-2（４・５月）'!Z24="ベア加算",'別紙様式3-2（４・５月）'!R24=""),"",X22*VLOOKUP(N22,【参考】数式用!$AD$2:$AH$37,MATCH(W22,【参考】数式用!$K$4:$N$4,0)+1,0)),"")</f>
        <v/>
      </c>
      <c r="Z22" s="1112"/>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58"/>
      <c r="Q23" s="1059"/>
      <c r="R23" s="522" t="str">
        <f>IFERROR(IF(OR('別紙様式3-2（４・５月）'!Z25="ベア加算",'別紙様式3-2（４・５月）'!R25=""),"",P23*VLOOKUP(N23,【参考】数式用!$AD$2:$AH$37,MATCH(O23,【参考】数式用!$K$4:$N$4,0)+1,0)),"")</f>
        <v/>
      </c>
      <c r="S23" s="72"/>
      <c r="T23" s="1060"/>
      <c r="U23" s="1061"/>
      <c r="V23" s="520" t="str">
        <f>IFERROR(IF(AND('別紙様式3-2（４・５月）'!O25="",O23&lt;&gt;""),P23,P23*VLOOKUP(AF23,【参考】数式用4!$EY$3:$GF$106,MATCH(N23,【参考】数式用4!$EY$2:$GF$2,0))),"")</f>
        <v/>
      </c>
      <c r="W23" s="49"/>
      <c r="X23" s="71"/>
      <c r="Y23" s="1111" t="str">
        <f>IFERROR(IF(OR('別紙様式3-2（４・５月）'!Z25="ベア加算",'別紙様式3-2（４・５月）'!R25=""),"",X23*VLOOKUP(N23,【参考】数式用!$AD$2:$AH$37,MATCH(W23,【参考】数式用!$K$4:$N$4,0)+1,0)),"")</f>
        <v/>
      </c>
      <c r="Z23" s="1112"/>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58"/>
      <c r="Q24" s="1059"/>
      <c r="R24" s="522" t="str">
        <f>IFERROR(IF(OR('別紙様式3-2（４・５月）'!Z26="ベア加算",'別紙様式3-2（４・５月）'!R26=""),"",P24*VLOOKUP(N24,【参考】数式用!$AD$2:$AH$37,MATCH(O24,【参考】数式用!$K$4:$N$4,0)+1,0)),"")</f>
        <v/>
      </c>
      <c r="S24" s="72"/>
      <c r="T24" s="1060"/>
      <c r="U24" s="1061"/>
      <c r="V24" s="520" t="str">
        <f>IFERROR(IF(AND('別紙様式3-2（４・５月）'!O26="",O24&lt;&gt;""),P24,P24*VLOOKUP(AF24,【参考】数式用4!$EY$3:$GF$106,MATCH(N24,【参考】数式用4!$EY$2:$GF$2,0))),"")</f>
        <v/>
      </c>
      <c r="W24" s="49"/>
      <c r="X24" s="71"/>
      <c r="Y24" s="1111" t="str">
        <f>IFERROR(IF(OR('別紙様式3-2（４・５月）'!Z26="ベア加算",'別紙様式3-2（４・５月）'!R26=""),"",X24*VLOOKUP(N24,【参考】数式用!$AD$2:$AH$37,MATCH(W24,【参考】数式用!$K$4:$N$4,0)+1,0)),"")</f>
        <v/>
      </c>
      <c r="Z24" s="1112"/>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58"/>
      <c r="Q25" s="1059"/>
      <c r="R25" s="522" t="str">
        <f>IFERROR(IF(OR('別紙様式3-2（４・５月）'!Z27="ベア加算",'別紙様式3-2（４・５月）'!R27=""),"",P25*VLOOKUP(N25,【参考】数式用!$AD$2:$AH$37,MATCH(O25,【参考】数式用!$K$4:$N$4,0)+1,0)),"")</f>
        <v/>
      </c>
      <c r="S25" s="72"/>
      <c r="T25" s="1060"/>
      <c r="U25" s="1061"/>
      <c r="V25" s="520" t="str">
        <f>IFERROR(IF(AND('別紙様式3-2（４・５月）'!O27="",O25&lt;&gt;""),P25,P25*VLOOKUP(AF25,【参考】数式用4!$EY$3:$GF$106,MATCH(N25,【参考】数式用4!$EY$2:$GF$2,0))),"")</f>
        <v/>
      </c>
      <c r="W25" s="49"/>
      <c r="X25" s="71"/>
      <c r="Y25" s="1111" t="str">
        <f>IFERROR(IF(OR('別紙様式3-2（４・５月）'!Z27="ベア加算",'別紙様式3-2（４・５月）'!R27=""),"",X25*VLOOKUP(N25,【参考】数式用!$AD$2:$AH$37,MATCH(W25,【参考】数式用!$K$4:$N$4,0)+1,0)),"")</f>
        <v/>
      </c>
      <c r="Z25" s="1112"/>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58"/>
      <c r="Q26" s="1059"/>
      <c r="R26" s="522" t="str">
        <f>IFERROR(IF(OR('別紙様式3-2（４・５月）'!Z28="ベア加算",'別紙様式3-2（４・５月）'!R28=""),"",P26*VLOOKUP(N26,【参考】数式用!$AD$2:$AH$37,MATCH(O26,【参考】数式用!$K$4:$N$4,0)+1,0)),"")</f>
        <v/>
      </c>
      <c r="S26" s="72"/>
      <c r="T26" s="1060"/>
      <c r="U26" s="1061"/>
      <c r="V26" s="520" t="str">
        <f>IFERROR(IF(AND('別紙様式3-2（４・５月）'!O28="",O26&lt;&gt;""),P26,P26*VLOOKUP(AF26,【参考】数式用4!$EY$3:$GF$106,MATCH(N26,【参考】数式用4!$EY$2:$GF$2,0))),"")</f>
        <v/>
      </c>
      <c r="W26" s="49"/>
      <c r="X26" s="71"/>
      <c r="Y26" s="1111" t="str">
        <f>IFERROR(IF(OR('別紙様式3-2（４・５月）'!Z28="ベア加算",'別紙様式3-2（４・５月）'!R28=""),"",X26*VLOOKUP(N26,【参考】数式用!$AD$2:$AH$37,MATCH(W26,【参考】数式用!$K$4:$N$4,0)+1,0)),"")</f>
        <v/>
      </c>
      <c r="Z26" s="1112"/>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58"/>
      <c r="Q27" s="1059"/>
      <c r="R27" s="522" t="str">
        <f>IFERROR(IF(OR('別紙様式3-2（４・５月）'!Z29="ベア加算",'別紙様式3-2（４・５月）'!R29=""),"",P27*VLOOKUP(N27,【参考】数式用!$AD$2:$AH$37,MATCH(O27,【参考】数式用!$K$4:$N$4,0)+1,0)),"")</f>
        <v/>
      </c>
      <c r="S27" s="72"/>
      <c r="T27" s="1060"/>
      <c r="U27" s="1061"/>
      <c r="V27" s="520" t="str">
        <f>IFERROR(IF(AND('別紙様式3-2（４・５月）'!O29="",O27&lt;&gt;""),P27,P27*VLOOKUP(AF27,【参考】数式用4!$EY$3:$GF$106,MATCH(N27,【参考】数式用4!$EY$2:$GF$2,0))),"")</f>
        <v/>
      </c>
      <c r="W27" s="49"/>
      <c r="X27" s="71"/>
      <c r="Y27" s="1111" t="str">
        <f>IFERROR(IF(OR('別紙様式3-2（４・５月）'!Z29="ベア加算",'別紙様式3-2（４・５月）'!R29=""),"",X27*VLOOKUP(N27,【参考】数式用!$AD$2:$AH$37,MATCH(W27,【参考】数式用!$K$4:$N$4,0)+1,0)),"")</f>
        <v/>
      </c>
      <c r="Z27" s="1112"/>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58"/>
      <c r="Q28" s="1059"/>
      <c r="R28" s="522" t="str">
        <f>IFERROR(IF(OR('別紙様式3-2（４・５月）'!Z30="ベア加算",'別紙様式3-2（４・５月）'!R30=""),"",P28*VLOOKUP(N28,【参考】数式用!$AD$2:$AH$37,MATCH(O28,【参考】数式用!$K$4:$N$4,0)+1,0)),"")</f>
        <v/>
      </c>
      <c r="S28" s="72"/>
      <c r="T28" s="1060"/>
      <c r="U28" s="1061"/>
      <c r="V28" s="520" t="str">
        <f>IFERROR(IF(AND('別紙様式3-2（４・５月）'!O30="",O28&lt;&gt;""),P28,P28*VLOOKUP(AF28,【参考】数式用4!$EY$3:$GF$106,MATCH(N28,【参考】数式用4!$EY$2:$GF$2,0))),"")</f>
        <v/>
      </c>
      <c r="W28" s="49"/>
      <c r="X28" s="71"/>
      <c r="Y28" s="1111" t="str">
        <f>IFERROR(IF(OR('別紙様式3-2（４・５月）'!Z30="ベア加算",'別紙様式3-2（４・５月）'!R30=""),"",X28*VLOOKUP(N28,【参考】数式用!$AD$2:$AH$37,MATCH(W28,【参考】数式用!$K$4:$N$4,0)+1,0)),"")</f>
        <v/>
      </c>
      <c r="Z28" s="1112"/>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58"/>
      <c r="Q29" s="1059"/>
      <c r="R29" s="522" t="str">
        <f>IFERROR(IF(OR('別紙様式3-2（４・５月）'!Z31="ベア加算",'別紙様式3-2（４・５月）'!R31=""),"",P29*VLOOKUP(N29,【参考】数式用!$AD$2:$AH$37,MATCH(O29,【参考】数式用!$K$4:$N$4,0)+1,0)),"")</f>
        <v/>
      </c>
      <c r="S29" s="72"/>
      <c r="T29" s="1058"/>
      <c r="U29" s="1059"/>
      <c r="V29" s="520" t="str">
        <f>IFERROR(IF(AND('別紙様式3-2（４・５月）'!O31="",O29&lt;&gt;""),P29,P29*VLOOKUP(AF29,【参考】数式用4!$EY$3:$GF$106,MATCH(N29,【参考】数式用4!$EY$2:$GF$2,0))),"")</f>
        <v/>
      </c>
      <c r="W29" s="50"/>
      <c r="X29" s="424"/>
      <c r="Y29" s="1111" t="str">
        <f>IFERROR(IF(OR('別紙様式3-2（４・５月）'!Z31="ベア加算",'別紙様式3-2（４・５月）'!R31=""),"",X29*VLOOKUP(N29,【参考】数式用!$AD$2:$AH$37,MATCH(W29,【参考】数式用!$K$4:$N$4,0)+1,0)),"")</f>
        <v/>
      </c>
      <c r="Z29" s="1112"/>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58"/>
      <c r="Q30" s="1059"/>
      <c r="R30" s="522" t="str">
        <f>IFERROR(IF(OR('別紙様式3-2（４・５月）'!Z32="ベア加算",'別紙様式3-2（４・５月）'!R32=""),"",P30*VLOOKUP(N30,【参考】数式用!$AD$2:$AH$37,MATCH(O30,【参考】数式用!$K$4:$N$4,0)+1,0)),"")</f>
        <v/>
      </c>
      <c r="S30" s="72"/>
      <c r="T30" s="1060"/>
      <c r="U30" s="1061"/>
      <c r="V30" s="520" t="str">
        <f>IFERROR(IF(AND('別紙様式3-2（４・５月）'!O32="",O30&lt;&gt;""),P30,P30*VLOOKUP(AF30,【参考】数式用4!$EY$3:$GF$106,MATCH(N30,【参考】数式用4!$EY$2:$GF$2,0))),"")</f>
        <v/>
      </c>
      <c r="W30" s="49"/>
      <c r="X30" s="71"/>
      <c r="Y30" s="1111" t="str">
        <f>IFERROR(IF(OR('別紙様式3-2（４・５月）'!Z32="ベア加算",'別紙様式3-2（４・５月）'!R32=""),"",X30*VLOOKUP(N30,【参考】数式用!$AD$2:$AH$37,MATCH(W30,【参考】数式用!$K$4:$N$4,0)+1,0)),"")</f>
        <v/>
      </c>
      <c r="Z30" s="1112"/>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58"/>
      <c r="Q31" s="1059"/>
      <c r="R31" s="522" t="str">
        <f>IFERROR(IF(OR('別紙様式3-2（４・５月）'!Z33="ベア加算",'別紙様式3-2（４・５月）'!R33=""),"",P31*VLOOKUP(N31,【参考】数式用!$AD$2:$AH$37,MATCH(O31,【参考】数式用!$K$4:$N$4,0)+1,0)),"")</f>
        <v/>
      </c>
      <c r="S31" s="72"/>
      <c r="T31" s="1060"/>
      <c r="U31" s="1061"/>
      <c r="V31" s="520" t="str">
        <f>IFERROR(IF(AND('別紙様式3-2（４・５月）'!O33="",O31&lt;&gt;""),P31,P31*VLOOKUP(AF31,【参考】数式用4!$EY$3:$GF$106,MATCH(N31,【参考】数式用4!$EY$2:$GF$2,0))),"")</f>
        <v/>
      </c>
      <c r="W31" s="49"/>
      <c r="X31" s="71"/>
      <c r="Y31" s="1111" t="str">
        <f>IFERROR(IF(OR('別紙様式3-2（４・５月）'!Z33="ベア加算",'別紙様式3-2（４・５月）'!R33=""),"",X31*VLOOKUP(N31,【参考】数式用!$AD$2:$AH$37,MATCH(W31,【参考】数式用!$K$4:$N$4,0)+1,0)),"")</f>
        <v/>
      </c>
      <c r="Z31" s="1112"/>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58"/>
      <c r="Q32" s="1059"/>
      <c r="R32" s="522" t="str">
        <f>IFERROR(IF(OR('別紙様式3-2（４・５月）'!Z34="ベア加算",'別紙様式3-2（４・５月）'!R34=""),"",P32*VLOOKUP(N32,【参考】数式用!$AD$2:$AH$37,MATCH(O32,【参考】数式用!$K$4:$N$4,0)+1,0)),"")</f>
        <v/>
      </c>
      <c r="S32" s="72"/>
      <c r="T32" s="1060"/>
      <c r="U32" s="1061"/>
      <c r="V32" s="520" t="str">
        <f>IFERROR(IF(AND('別紙様式3-2（４・５月）'!O34="",O32&lt;&gt;""),P32,P32*VLOOKUP(AF32,【参考】数式用4!$EY$3:$GF$106,MATCH(N32,【参考】数式用4!$EY$2:$GF$2,0))),"")</f>
        <v/>
      </c>
      <c r="W32" s="49"/>
      <c r="X32" s="71"/>
      <c r="Y32" s="1111" t="str">
        <f>IFERROR(IF(OR('別紙様式3-2（４・５月）'!Z34="ベア加算",'別紙様式3-2（４・５月）'!R34=""),"",X32*VLOOKUP(N32,【参考】数式用!$AD$2:$AH$37,MATCH(W32,【参考】数式用!$K$4:$N$4,0)+1,0)),"")</f>
        <v/>
      </c>
      <c r="Z32" s="1112"/>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58"/>
      <c r="Q33" s="1059"/>
      <c r="R33" s="522" t="str">
        <f>IFERROR(IF(OR('別紙様式3-2（４・５月）'!Z35="ベア加算",'別紙様式3-2（４・５月）'!R35=""),"",P33*VLOOKUP(N33,【参考】数式用!$AD$2:$AH$37,MATCH(O33,【参考】数式用!$K$4:$N$4,0)+1,0)),"")</f>
        <v/>
      </c>
      <c r="S33" s="72"/>
      <c r="T33" s="1060"/>
      <c r="U33" s="1061"/>
      <c r="V33" s="520" t="str">
        <f>IFERROR(IF(AND('別紙様式3-2（４・５月）'!O35="",O33&lt;&gt;""),P33,P33*VLOOKUP(AF33,【参考】数式用4!$EY$3:$GF$106,MATCH(N33,【参考】数式用4!$EY$2:$GF$2,0))),"")</f>
        <v/>
      </c>
      <c r="W33" s="49"/>
      <c r="X33" s="71"/>
      <c r="Y33" s="1111" t="str">
        <f>IFERROR(IF(OR('別紙様式3-2（４・５月）'!Z35="ベア加算",'別紙様式3-2（４・５月）'!R35=""),"",X33*VLOOKUP(N33,【参考】数式用!$AD$2:$AH$37,MATCH(W33,【参考】数式用!$K$4:$N$4,0)+1,0)),"")</f>
        <v/>
      </c>
      <c r="Z33" s="1112"/>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58"/>
      <c r="Q34" s="1059"/>
      <c r="R34" s="522" t="str">
        <f>IFERROR(IF(OR('別紙様式3-2（４・５月）'!Z36="ベア加算",'別紙様式3-2（４・５月）'!R36=""),"",P34*VLOOKUP(N34,【参考】数式用!$AD$2:$AH$37,MATCH(O34,【参考】数式用!$K$4:$N$4,0)+1,0)),"")</f>
        <v/>
      </c>
      <c r="S34" s="72"/>
      <c r="T34" s="1060"/>
      <c r="U34" s="1061"/>
      <c r="V34" s="520" t="str">
        <f>IFERROR(IF(AND('別紙様式3-2（４・５月）'!O36="",O34&lt;&gt;""),P34,P34*VLOOKUP(AF34,【参考】数式用4!$EY$3:$GF$106,MATCH(N34,【参考】数式用4!$EY$2:$GF$2,0))),"")</f>
        <v/>
      </c>
      <c r="W34" s="49"/>
      <c r="X34" s="71"/>
      <c r="Y34" s="1111" t="str">
        <f>IFERROR(IF(OR('別紙様式3-2（４・５月）'!Z36="ベア加算",'別紙様式3-2（４・５月）'!R36=""),"",X34*VLOOKUP(N34,【参考】数式用!$AD$2:$AH$37,MATCH(W34,【参考】数式用!$K$4:$N$4,0)+1,0)),"")</f>
        <v/>
      </c>
      <c r="Z34" s="1112"/>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58"/>
      <c r="Q35" s="1059"/>
      <c r="R35" s="522" t="str">
        <f>IFERROR(IF(OR('別紙様式3-2（４・５月）'!Z37="ベア加算",'別紙様式3-2（４・５月）'!R37=""),"",P35*VLOOKUP(N35,【参考】数式用!$AD$2:$AH$37,MATCH(O35,【参考】数式用!$K$4:$N$4,0)+1,0)),"")</f>
        <v/>
      </c>
      <c r="S35" s="72"/>
      <c r="T35" s="1060"/>
      <c r="U35" s="1061"/>
      <c r="V35" s="520" t="str">
        <f>IFERROR(IF(AND('別紙様式3-2（４・５月）'!O37="",O35&lt;&gt;""),P35,P35*VLOOKUP(AF35,【参考】数式用4!$EY$3:$GF$106,MATCH(N35,【参考】数式用4!$EY$2:$GF$2,0))),"")</f>
        <v/>
      </c>
      <c r="W35" s="49"/>
      <c r="X35" s="71"/>
      <c r="Y35" s="1111" t="str">
        <f>IFERROR(IF(OR('別紙様式3-2（４・５月）'!Z37="ベア加算",'別紙様式3-2（４・５月）'!R37=""),"",X35*VLOOKUP(N35,【参考】数式用!$AD$2:$AH$37,MATCH(W35,【参考】数式用!$K$4:$N$4,0)+1,0)),"")</f>
        <v/>
      </c>
      <c r="Z35" s="1112"/>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58"/>
      <c r="Q36" s="1059"/>
      <c r="R36" s="522" t="str">
        <f>IFERROR(IF(OR('別紙様式3-2（４・５月）'!Z38="ベア加算",'別紙様式3-2（４・５月）'!R38=""),"",P36*VLOOKUP(N36,【参考】数式用!$AD$2:$AH$37,MATCH(O36,【参考】数式用!$K$4:$N$4,0)+1,0)),"")</f>
        <v/>
      </c>
      <c r="S36" s="72"/>
      <c r="T36" s="1060"/>
      <c r="U36" s="1061"/>
      <c r="V36" s="520" t="str">
        <f>IFERROR(IF(AND('別紙様式3-2（４・５月）'!O38="",O36&lt;&gt;""),P36,P36*VLOOKUP(AF36,【参考】数式用4!$EY$3:$GF$106,MATCH(N36,【参考】数式用4!$EY$2:$GF$2,0))),"")</f>
        <v/>
      </c>
      <c r="W36" s="49"/>
      <c r="X36" s="71"/>
      <c r="Y36" s="1111" t="str">
        <f>IFERROR(IF(OR('別紙様式3-2（４・５月）'!Z38="ベア加算",'別紙様式3-2（４・５月）'!R38=""),"",X36*VLOOKUP(N36,【参考】数式用!$AD$2:$AH$37,MATCH(W36,【参考】数式用!$K$4:$N$4,0)+1,0)),"")</f>
        <v/>
      </c>
      <c r="Z36" s="1112"/>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58"/>
      <c r="Q37" s="1059"/>
      <c r="R37" s="522" t="str">
        <f>IFERROR(IF(OR('別紙様式3-2（４・５月）'!Z39="ベア加算",'別紙様式3-2（４・５月）'!R39=""),"",P37*VLOOKUP(N37,【参考】数式用!$AD$2:$AH$37,MATCH(O37,【参考】数式用!$K$4:$N$4,0)+1,0)),"")</f>
        <v/>
      </c>
      <c r="S37" s="72"/>
      <c r="T37" s="1060"/>
      <c r="U37" s="1061"/>
      <c r="V37" s="520" t="str">
        <f>IFERROR(IF(AND('別紙様式3-2（４・５月）'!O39="",O37&lt;&gt;""),P37,P37*VLOOKUP(AF37,【参考】数式用4!$EY$3:$GF$106,MATCH(N37,【参考】数式用4!$EY$2:$GF$2,0))),"")</f>
        <v/>
      </c>
      <c r="W37" s="49"/>
      <c r="X37" s="71"/>
      <c r="Y37" s="1111" t="str">
        <f>IFERROR(IF(OR('別紙様式3-2（４・５月）'!Z39="ベア加算",'別紙様式3-2（４・５月）'!R39=""),"",X37*VLOOKUP(N37,【参考】数式用!$AD$2:$AH$37,MATCH(W37,【参考】数式用!$K$4:$N$4,0)+1,0)),"")</f>
        <v/>
      </c>
      <c r="Z37" s="1112"/>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58"/>
      <c r="Q38" s="1059"/>
      <c r="R38" s="522" t="str">
        <f>IFERROR(IF(OR('別紙様式3-2（４・５月）'!Z40="ベア加算",'別紙様式3-2（４・５月）'!R40=""),"",P38*VLOOKUP(N38,【参考】数式用!$AD$2:$AH$37,MATCH(O38,【参考】数式用!$K$4:$N$4,0)+1,0)),"")</f>
        <v/>
      </c>
      <c r="S38" s="72"/>
      <c r="T38" s="1060"/>
      <c r="U38" s="1061"/>
      <c r="V38" s="520" t="str">
        <f>IFERROR(IF(AND('別紙様式3-2（４・５月）'!O40="",O38&lt;&gt;""),P38,P38*VLOOKUP(AF38,【参考】数式用4!$EY$3:$GF$106,MATCH(N38,【参考】数式用4!$EY$2:$GF$2,0))),"")</f>
        <v/>
      </c>
      <c r="W38" s="49"/>
      <c r="X38" s="71"/>
      <c r="Y38" s="1111" t="str">
        <f>IFERROR(IF(OR('別紙様式3-2（４・５月）'!Z40="ベア加算",'別紙様式3-2（４・５月）'!R40=""),"",X38*VLOOKUP(N38,【参考】数式用!$AD$2:$AH$37,MATCH(W38,【参考】数式用!$K$4:$N$4,0)+1,0)),"")</f>
        <v/>
      </c>
      <c r="Z38" s="1112"/>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58"/>
      <c r="Q39" s="1059"/>
      <c r="R39" s="522" t="str">
        <f>IFERROR(IF(OR('別紙様式3-2（４・５月）'!Z41="ベア加算",'別紙様式3-2（４・５月）'!R41=""),"",P39*VLOOKUP(N39,【参考】数式用!$AD$2:$AH$37,MATCH(O39,【参考】数式用!$K$4:$N$4,0)+1,0)),"")</f>
        <v/>
      </c>
      <c r="S39" s="72"/>
      <c r="T39" s="1060"/>
      <c r="U39" s="1061"/>
      <c r="V39" s="520" t="str">
        <f>IFERROR(IF(AND('別紙様式3-2（４・５月）'!O41="",O39&lt;&gt;""),P39,P39*VLOOKUP(AF39,【参考】数式用4!$EY$3:$GF$106,MATCH(N39,【参考】数式用4!$EY$2:$GF$2,0))),"")</f>
        <v/>
      </c>
      <c r="W39" s="49"/>
      <c r="X39" s="71"/>
      <c r="Y39" s="1111" t="str">
        <f>IFERROR(IF(OR('別紙様式3-2（４・５月）'!Z41="ベア加算",'別紙様式3-2（４・５月）'!R41=""),"",X39*VLOOKUP(N39,【参考】数式用!$AD$2:$AH$37,MATCH(W39,【参考】数式用!$K$4:$N$4,0)+1,0)),"")</f>
        <v/>
      </c>
      <c r="Z39" s="1112"/>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58"/>
      <c r="Q40" s="1059"/>
      <c r="R40" s="522" t="str">
        <f>IFERROR(IF(OR('別紙様式3-2（４・５月）'!Z42="ベア加算",'別紙様式3-2（４・５月）'!R42=""),"",P40*VLOOKUP(N40,【参考】数式用!$AD$2:$AH$37,MATCH(O40,【参考】数式用!$K$4:$N$4,0)+1,0)),"")</f>
        <v/>
      </c>
      <c r="S40" s="72"/>
      <c r="T40" s="1060"/>
      <c r="U40" s="1061"/>
      <c r="V40" s="520" t="str">
        <f>IFERROR(IF(AND('別紙様式3-2（４・５月）'!O42="",O40&lt;&gt;""),P40,P40*VLOOKUP(AF40,【参考】数式用4!$EY$3:$GF$106,MATCH(N40,【参考】数式用4!$EY$2:$GF$2,0))),"")</f>
        <v/>
      </c>
      <c r="W40" s="49"/>
      <c r="X40" s="71"/>
      <c r="Y40" s="1111" t="str">
        <f>IFERROR(IF(OR('別紙様式3-2（４・５月）'!Z42="ベア加算",'別紙様式3-2（４・５月）'!R42=""),"",X40*VLOOKUP(N40,【参考】数式用!$AD$2:$AH$37,MATCH(W40,【参考】数式用!$K$4:$N$4,0)+1,0)),"")</f>
        <v/>
      </c>
      <c r="Z40" s="1112"/>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58"/>
      <c r="Q41" s="1059"/>
      <c r="R41" s="522" t="str">
        <f>IFERROR(IF(OR('別紙様式3-2（４・５月）'!Z43="ベア加算",'別紙様式3-2（４・５月）'!R43=""),"",P41*VLOOKUP(N41,【参考】数式用!$AD$2:$AH$37,MATCH(O41,【参考】数式用!$K$4:$N$4,0)+1,0)),"")</f>
        <v/>
      </c>
      <c r="S41" s="72"/>
      <c r="T41" s="1060"/>
      <c r="U41" s="1061"/>
      <c r="V41" s="520" t="str">
        <f>IFERROR(IF(AND('別紙様式3-2（４・５月）'!O43="",O41&lt;&gt;""),P41,P41*VLOOKUP(AF41,【参考】数式用4!$EY$3:$GF$106,MATCH(N41,【参考】数式用4!$EY$2:$GF$2,0))),"")</f>
        <v/>
      </c>
      <c r="W41" s="49"/>
      <c r="X41" s="71"/>
      <c r="Y41" s="1111" t="str">
        <f>IFERROR(IF(OR('別紙様式3-2（４・５月）'!Z43="ベア加算",'別紙様式3-2（４・５月）'!R43=""),"",X41*VLOOKUP(N41,【参考】数式用!$AD$2:$AH$37,MATCH(W41,【参考】数式用!$K$4:$N$4,0)+1,0)),"")</f>
        <v/>
      </c>
      <c r="Z41" s="1112"/>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58"/>
      <c r="Q42" s="1059"/>
      <c r="R42" s="522" t="str">
        <f>IFERROR(IF(OR('別紙様式3-2（４・５月）'!Z44="ベア加算",'別紙様式3-2（４・５月）'!R44=""),"",P42*VLOOKUP(N42,【参考】数式用!$AD$2:$AH$37,MATCH(O42,【参考】数式用!$K$4:$N$4,0)+1,0)),"")</f>
        <v/>
      </c>
      <c r="S42" s="72"/>
      <c r="T42" s="1060"/>
      <c r="U42" s="1061"/>
      <c r="V42" s="520" t="str">
        <f>IFERROR(IF(AND('別紙様式3-2（４・５月）'!O44="",O42&lt;&gt;""),P42,P42*VLOOKUP(AF42,【参考】数式用4!$EY$3:$GF$106,MATCH(N42,【参考】数式用4!$EY$2:$GF$2,0))),"")</f>
        <v/>
      </c>
      <c r="W42" s="49"/>
      <c r="X42" s="71"/>
      <c r="Y42" s="1111" t="str">
        <f>IFERROR(IF(OR('別紙様式3-2（４・５月）'!Z44="ベア加算",'別紙様式3-2（４・５月）'!R44=""),"",X42*VLOOKUP(N42,【参考】数式用!$AD$2:$AH$37,MATCH(W42,【参考】数式用!$K$4:$N$4,0)+1,0)),"")</f>
        <v/>
      </c>
      <c r="Z42" s="1112"/>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58"/>
      <c r="Q43" s="1059"/>
      <c r="R43" s="522" t="str">
        <f>IFERROR(IF(OR('別紙様式3-2（４・５月）'!Z45="ベア加算",'別紙様式3-2（４・５月）'!R45=""),"",P43*VLOOKUP(N43,【参考】数式用!$AD$2:$AH$37,MATCH(O43,【参考】数式用!$K$4:$N$4,0)+1,0)),"")</f>
        <v/>
      </c>
      <c r="S43" s="72"/>
      <c r="T43" s="1060"/>
      <c r="U43" s="1061"/>
      <c r="V43" s="520" t="str">
        <f>IFERROR(IF(AND('別紙様式3-2（４・５月）'!O45="",O43&lt;&gt;""),P43,P43*VLOOKUP(AF43,【参考】数式用4!$EY$3:$GF$106,MATCH(N43,【参考】数式用4!$EY$2:$GF$2,0))),"")</f>
        <v/>
      </c>
      <c r="W43" s="49"/>
      <c r="X43" s="71"/>
      <c r="Y43" s="1111" t="str">
        <f>IFERROR(IF(OR('別紙様式3-2（４・５月）'!Z45="ベア加算",'別紙様式3-2（４・５月）'!R45=""),"",X43*VLOOKUP(N43,【参考】数式用!$AD$2:$AH$37,MATCH(W43,【参考】数式用!$K$4:$N$4,0)+1,0)),"")</f>
        <v/>
      </c>
      <c r="Z43" s="1112"/>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58"/>
      <c r="Q44" s="1059"/>
      <c r="R44" s="522" t="str">
        <f>IFERROR(IF(OR('別紙様式3-2（４・５月）'!Z46="ベア加算",'別紙様式3-2（４・５月）'!R46=""),"",P44*VLOOKUP(N44,【参考】数式用!$AD$2:$AH$37,MATCH(O44,【参考】数式用!$K$4:$N$4,0)+1,0)),"")</f>
        <v/>
      </c>
      <c r="S44" s="72"/>
      <c r="T44" s="1060"/>
      <c r="U44" s="1061"/>
      <c r="V44" s="520" t="str">
        <f>IFERROR(IF(AND('別紙様式3-2（４・５月）'!O46="",O44&lt;&gt;""),P44,P44*VLOOKUP(AF44,【参考】数式用4!$EY$3:$GF$106,MATCH(N44,【参考】数式用4!$EY$2:$GF$2,0))),"")</f>
        <v/>
      </c>
      <c r="W44" s="49"/>
      <c r="X44" s="71"/>
      <c r="Y44" s="1111" t="str">
        <f>IFERROR(IF(OR('別紙様式3-2（４・５月）'!Z46="ベア加算",'別紙様式3-2（４・５月）'!R46=""),"",X44*VLOOKUP(N44,【参考】数式用!$AD$2:$AH$37,MATCH(W44,【参考】数式用!$K$4:$N$4,0)+1,0)),"")</f>
        <v/>
      </c>
      <c r="Z44" s="1112"/>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58"/>
      <c r="Q45" s="1059"/>
      <c r="R45" s="522" t="str">
        <f>IFERROR(IF(OR('別紙様式3-2（４・５月）'!Z47="ベア加算",'別紙様式3-2（４・５月）'!R47=""),"",P45*VLOOKUP(N45,【参考】数式用!$AD$2:$AH$37,MATCH(O45,【参考】数式用!$K$4:$N$4,0)+1,0)),"")</f>
        <v/>
      </c>
      <c r="S45" s="72"/>
      <c r="T45" s="1060"/>
      <c r="U45" s="1061"/>
      <c r="V45" s="520" t="str">
        <f>IFERROR(IF(AND('別紙様式3-2（４・５月）'!O47="",O45&lt;&gt;""),P45,P45*VLOOKUP(AF45,【参考】数式用4!$EY$3:$GF$106,MATCH(N45,【参考】数式用4!$EY$2:$GF$2,0))),"")</f>
        <v/>
      </c>
      <c r="W45" s="49"/>
      <c r="X45" s="71"/>
      <c r="Y45" s="1111" t="str">
        <f>IFERROR(IF(OR('別紙様式3-2（４・５月）'!Z47="ベア加算",'別紙様式3-2（４・５月）'!R47=""),"",X45*VLOOKUP(N45,【参考】数式用!$AD$2:$AH$37,MATCH(W45,【参考】数式用!$K$4:$N$4,0)+1,0)),"")</f>
        <v/>
      </c>
      <c r="Z45" s="1112"/>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58"/>
      <c r="Q46" s="1059"/>
      <c r="R46" s="522" t="str">
        <f>IFERROR(IF(OR('別紙様式3-2（４・５月）'!Z48="ベア加算",'別紙様式3-2（４・５月）'!R48=""),"",P46*VLOOKUP(N46,【参考】数式用!$AD$2:$AH$37,MATCH(O46,【参考】数式用!$K$4:$N$4,0)+1,0)),"")</f>
        <v/>
      </c>
      <c r="S46" s="72"/>
      <c r="T46" s="1060"/>
      <c r="U46" s="1061"/>
      <c r="V46" s="520" t="str">
        <f>IFERROR(IF(AND('別紙様式3-2（４・５月）'!O48="",O46&lt;&gt;""),P46,P46*VLOOKUP(AF46,【参考】数式用4!$EY$3:$GF$106,MATCH(N46,【参考】数式用4!$EY$2:$GF$2,0))),"")</f>
        <v/>
      </c>
      <c r="W46" s="49"/>
      <c r="X46" s="71"/>
      <c r="Y46" s="1111" t="str">
        <f>IFERROR(IF(OR('別紙様式3-2（４・５月）'!Z48="ベア加算",'別紙様式3-2（４・５月）'!R48=""),"",X46*VLOOKUP(N46,【参考】数式用!$AD$2:$AH$37,MATCH(W46,【参考】数式用!$K$4:$N$4,0)+1,0)),"")</f>
        <v/>
      </c>
      <c r="Z46" s="1112"/>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58"/>
      <c r="Q47" s="1059"/>
      <c r="R47" s="522" t="str">
        <f>IFERROR(IF(OR('別紙様式3-2（４・５月）'!Z49="ベア加算",'別紙様式3-2（４・５月）'!R49=""),"",P47*VLOOKUP(N47,【参考】数式用!$AD$2:$AH$37,MATCH(O47,【参考】数式用!$K$4:$N$4,0)+1,0)),"")</f>
        <v/>
      </c>
      <c r="S47" s="72"/>
      <c r="T47" s="1060"/>
      <c r="U47" s="1061"/>
      <c r="V47" s="520" t="str">
        <f>IFERROR(IF(AND('別紙様式3-2（４・５月）'!O49="",O47&lt;&gt;""),P47,P47*VLOOKUP(AF47,【参考】数式用4!$EY$3:$GF$106,MATCH(N47,【参考】数式用4!$EY$2:$GF$2,0))),"")</f>
        <v/>
      </c>
      <c r="W47" s="49"/>
      <c r="X47" s="71"/>
      <c r="Y47" s="1111" t="str">
        <f>IFERROR(IF(OR('別紙様式3-2（４・５月）'!Z49="ベア加算",'別紙様式3-2（４・５月）'!R49=""),"",X47*VLOOKUP(N47,【参考】数式用!$AD$2:$AH$37,MATCH(W47,【参考】数式用!$K$4:$N$4,0)+1,0)),"")</f>
        <v/>
      </c>
      <c r="Z47" s="1112"/>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58"/>
      <c r="Q48" s="1059"/>
      <c r="R48" s="522" t="str">
        <f>IFERROR(IF(OR('別紙様式3-2（４・５月）'!Z50="ベア加算",'別紙様式3-2（４・５月）'!R50=""),"",P48*VLOOKUP(N48,【参考】数式用!$AD$2:$AH$37,MATCH(O48,【参考】数式用!$K$4:$N$4,0)+1,0)),"")</f>
        <v/>
      </c>
      <c r="S48" s="72"/>
      <c r="T48" s="1060"/>
      <c r="U48" s="1061"/>
      <c r="V48" s="520" t="str">
        <f>IFERROR(IF(AND('別紙様式3-2（４・５月）'!O50="",O48&lt;&gt;""),P48,P48*VLOOKUP(AF48,【参考】数式用4!$EY$3:$GF$106,MATCH(N48,【参考】数式用4!$EY$2:$GF$2,0))),"")</f>
        <v/>
      </c>
      <c r="W48" s="49"/>
      <c r="X48" s="71"/>
      <c r="Y48" s="1111" t="str">
        <f>IFERROR(IF(OR('別紙様式3-2（４・５月）'!Z50="ベア加算",'別紙様式3-2（４・５月）'!R50=""),"",X48*VLOOKUP(N48,【参考】数式用!$AD$2:$AH$37,MATCH(W48,【参考】数式用!$K$4:$N$4,0)+1,0)),"")</f>
        <v/>
      </c>
      <c r="Z48" s="1112"/>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58"/>
      <c r="Q49" s="1059"/>
      <c r="R49" s="522" t="str">
        <f>IFERROR(IF(OR('別紙様式3-2（４・５月）'!Z51="ベア加算",'別紙様式3-2（４・５月）'!R51=""),"",P49*VLOOKUP(N49,【参考】数式用!$AD$2:$AH$37,MATCH(O49,【参考】数式用!$K$4:$N$4,0)+1,0)),"")</f>
        <v/>
      </c>
      <c r="S49" s="72"/>
      <c r="T49" s="1060"/>
      <c r="U49" s="1061"/>
      <c r="V49" s="520" t="str">
        <f>IFERROR(IF(AND('別紙様式3-2（４・５月）'!O51="",O49&lt;&gt;""),P49,P49*VLOOKUP(AF49,【参考】数式用4!$EY$3:$GF$106,MATCH(N49,【参考】数式用4!$EY$2:$GF$2,0))),"")</f>
        <v/>
      </c>
      <c r="W49" s="49"/>
      <c r="X49" s="71"/>
      <c r="Y49" s="1111" t="str">
        <f>IFERROR(IF(OR('別紙様式3-2（４・５月）'!Z51="ベア加算",'別紙様式3-2（４・５月）'!R51=""),"",X49*VLOOKUP(N49,【参考】数式用!$AD$2:$AH$37,MATCH(W49,【参考】数式用!$K$4:$N$4,0)+1,0)),"")</f>
        <v/>
      </c>
      <c r="Z49" s="1112"/>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58"/>
      <c r="Q50" s="1059"/>
      <c r="R50" s="522" t="str">
        <f>IFERROR(IF(OR('別紙様式3-2（４・５月）'!Z52="ベア加算",'別紙様式3-2（４・５月）'!R52=""),"",P50*VLOOKUP(N50,【参考】数式用!$AD$2:$AH$37,MATCH(O50,【参考】数式用!$K$4:$N$4,0)+1,0)),"")</f>
        <v/>
      </c>
      <c r="S50" s="72"/>
      <c r="T50" s="1060"/>
      <c r="U50" s="1061"/>
      <c r="V50" s="520" t="str">
        <f>IFERROR(IF(AND('別紙様式3-2（４・５月）'!O52="",O50&lt;&gt;""),P50,P50*VLOOKUP(AF50,【参考】数式用4!$EY$3:$GF$106,MATCH(N50,【参考】数式用4!$EY$2:$GF$2,0))),"")</f>
        <v/>
      </c>
      <c r="W50" s="49"/>
      <c r="X50" s="71"/>
      <c r="Y50" s="1111" t="str">
        <f>IFERROR(IF(OR('別紙様式3-2（４・５月）'!Z52="ベア加算",'別紙様式3-2（４・５月）'!R52=""),"",X50*VLOOKUP(N50,【参考】数式用!$AD$2:$AH$37,MATCH(W50,【参考】数式用!$K$4:$N$4,0)+1,0)),"")</f>
        <v/>
      </c>
      <c r="Z50" s="1112"/>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58"/>
      <c r="Q51" s="1059"/>
      <c r="R51" s="522" t="str">
        <f>IFERROR(IF(OR('別紙様式3-2（４・５月）'!Z53="ベア加算",'別紙様式3-2（４・５月）'!R53=""),"",P51*VLOOKUP(N51,【参考】数式用!$AD$2:$AH$37,MATCH(O51,【参考】数式用!$K$4:$N$4,0)+1,0)),"")</f>
        <v/>
      </c>
      <c r="S51" s="72"/>
      <c r="T51" s="1060"/>
      <c r="U51" s="1061"/>
      <c r="V51" s="520" t="str">
        <f>IFERROR(IF(AND('別紙様式3-2（４・５月）'!O53="",O51&lt;&gt;""),P51,P51*VLOOKUP(AF51,【参考】数式用4!$EY$3:$GF$106,MATCH(N51,【参考】数式用4!$EY$2:$GF$2,0))),"")</f>
        <v/>
      </c>
      <c r="W51" s="49"/>
      <c r="X51" s="71"/>
      <c r="Y51" s="1111" t="str">
        <f>IFERROR(IF(OR('別紙様式3-2（４・５月）'!Z53="ベア加算",'別紙様式3-2（４・５月）'!R53=""),"",X51*VLOOKUP(N51,【参考】数式用!$AD$2:$AH$37,MATCH(W51,【参考】数式用!$K$4:$N$4,0)+1,0)),"")</f>
        <v/>
      </c>
      <c r="Z51" s="1112"/>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58"/>
      <c r="Q52" s="1059"/>
      <c r="R52" s="522" t="str">
        <f>IFERROR(IF(OR('別紙様式3-2（４・５月）'!Z54="ベア加算",'別紙様式3-2（４・５月）'!R54=""),"",P52*VLOOKUP(N52,【参考】数式用!$AD$2:$AH$37,MATCH(O52,【参考】数式用!$K$4:$N$4,0)+1,0)),"")</f>
        <v/>
      </c>
      <c r="S52" s="72"/>
      <c r="T52" s="1060"/>
      <c r="U52" s="1061"/>
      <c r="V52" s="520" t="str">
        <f>IFERROR(IF(AND('別紙様式3-2（４・５月）'!O54="",O52&lt;&gt;""),P52,P52*VLOOKUP(AF52,【参考】数式用4!$EY$3:$GF$106,MATCH(N52,【参考】数式用4!$EY$2:$GF$2,0))),"")</f>
        <v/>
      </c>
      <c r="W52" s="49"/>
      <c r="X52" s="71"/>
      <c r="Y52" s="1111" t="str">
        <f>IFERROR(IF(OR('別紙様式3-2（４・５月）'!Z54="ベア加算",'別紙様式3-2（４・５月）'!R54=""),"",X52*VLOOKUP(N52,【参考】数式用!$AD$2:$AH$37,MATCH(W52,【参考】数式用!$K$4:$N$4,0)+1,0)),"")</f>
        <v/>
      </c>
      <c r="Z52" s="1112"/>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58"/>
      <c r="Q53" s="1059"/>
      <c r="R53" s="522" t="str">
        <f>IFERROR(IF(OR('別紙様式3-2（４・５月）'!Z55="ベア加算",'別紙様式3-2（４・５月）'!R55=""),"",P53*VLOOKUP(N53,【参考】数式用!$AD$2:$AH$37,MATCH(O53,【参考】数式用!$K$4:$N$4,0)+1,0)),"")</f>
        <v/>
      </c>
      <c r="S53" s="72"/>
      <c r="T53" s="1060"/>
      <c r="U53" s="1061"/>
      <c r="V53" s="520" t="str">
        <f>IFERROR(IF(AND('別紙様式3-2（４・５月）'!O55="",O53&lt;&gt;""),P53,P53*VLOOKUP(AF53,【参考】数式用4!$EY$3:$GF$106,MATCH(N53,【参考】数式用4!$EY$2:$GF$2,0))),"")</f>
        <v/>
      </c>
      <c r="W53" s="49"/>
      <c r="X53" s="71"/>
      <c r="Y53" s="1111" t="str">
        <f>IFERROR(IF(OR('別紙様式3-2（４・５月）'!Z55="ベア加算",'別紙様式3-2（４・５月）'!R55=""),"",X53*VLOOKUP(N53,【参考】数式用!$AD$2:$AH$37,MATCH(W53,【参考】数式用!$K$4:$N$4,0)+1,0)),"")</f>
        <v/>
      </c>
      <c r="Z53" s="1112"/>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58"/>
      <c r="Q54" s="1059"/>
      <c r="R54" s="522" t="str">
        <f>IFERROR(IF(OR('別紙様式3-2（４・５月）'!Z56="ベア加算",'別紙様式3-2（４・５月）'!R56=""),"",P54*VLOOKUP(N54,【参考】数式用!$AD$2:$AH$37,MATCH(O54,【参考】数式用!$K$4:$N$4,0)+1,0)),"")</f>
        <v/>
      </c>
      <c r="S54" s="72"/>
      <c r="T54" s="1060"/>
      <c r="U54" s="1061"/>
      <c r="V54" s="520" t="str">
        <f>IFERROR(IF(AND('別紙様式3-2（４・５月）'!O56="",O54&lt;&gt;""),P54,P54*VLOOKUP(AF54,【参考】数式用4!$EY$3:$GF$106,MATCH(N54,【参考】数式用4!$EY$2:$GF$2,0))),"")</f>
        <v/>
      </c>
      <c r="W54" s="49"/>
      <c r="X54" s="71"/>
      <c r="Y54" s="1111" t="str">
        <f>IFERROR(IF(OR('別紙様式3-2（４・５月）'!Z56="ベア加算",'別紙様式3-2（４・５月）'!R56=""),"",X54*VLOOKUP(N54,【参考】数式用!$AD$2:$AH$37,MATCH(W54,【参考】数式用!$K$4:$N$4,0)+1,0)),"")</f>
        <v/>
      </c>
      <c r="Z54" s="1112"/>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58"/>
      <c r="Q55" s="1059"/>
      <c r="R55" s="522" t="str">
        <f>IFERROR(IF(OR('別紙様式3-2（４・５月）'!Z57="ベア加算",'別紙様式3-2（４・５月）'!R57=""),"",P55*VLOOKUP(N55,【参考】数式用!$AD$2:$AH$37,MATCH(O55,【参考】数式用!$K$4:$N$4,0)+1,0)),"")</f>
        <v/>
      </c>
      <c r="S55" s="72"/>
      <c r="T55" s="1060"/>
      <c r="U55" s="1061"/>
      <c r="V55" s="520" t="str">
        <f>IFERROR(IF(AND('別紙様式3-2（４・５月）'!O57="",O55&lt;&gt;""),P55,P55*VLOOKUP(AF55,【参考】数式用4!$EY$3:$GF$106,MATCH(N55,【参考】数式用4!$EY$2:$GF$2,0))),"")</f>
        <v/>
      </c>
      <c r="W55" s="49"/>
      <c r="X55" s="71"/>
      <c r="Y55" s="1111" t="str">
        <f>IFERROR(IF(OR('別紙様式3-2（４・５月）'!Z57="ベア加算",'別紙様式3-2（４・５月）'!R57=""),"",X55*VLOOKUP(N55,【参考】数式用!$AD$2:$AH$37,MATCH(W55,【参考】数式用!$K$4:$N$4,0)+1,0)),"")</f>
        <v/>
      </c>
      <c r="Z55" s="1112"/>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58"/>
      <c r="Q56" s="1059"/>
      <c r="R56" s="522" t="str">
        <f>IFERROR(IF(OR('別紙様式3-2（４・５月）'!Z58="ベア加算",'別紙様式3-2（４・５月）'!R58=""),"",P56*VLOOKUP(N56,【参考】数式用!$AD$2:$AH$37,MATCH(O56,【参考】数式用!$K$4:$N$4,0)+1,0)),"")</f>
        <v/>
      </c>
      <c r="S56" s="72"/>
      <c r="T56" s="1060"/>
      <c r="U56" s="1061"/>
      <c r="V56" s="520" t="str">
        <f>IFERROR(IF(AND('別紙様式3-2（４・５月）'!O58="",O56&lt;&gt;""),P56,P56*VLOOKUP(AF56,【参考】数式用4!$EY$3:$GF$106,MATCH(N56,【参考】数式用4!$EY$2:$GF$2,0))),"")</f>
        <v/>
      </c>
      <c r="W56" s="49"/>
      <c r="X56" s="71"/>
      <c r="Y56" s="1111" t="str">
        <f>IFERROR(IF(OR('別紙様式3-2（４・５月）'!Z58="ベア加算",'別紙様式3-2（４・５月）'!R58=""),"",X56*VLOOKUP(N56,【参考】数式用!$AD$2:$AH$37,MATCH(W56,【参考】数式用!$K$4:$N$4,0)+1,0)),"")</f>
        <v/>
      </c>
      <c r="Z56" s="1112"/>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58"/>
      <c r="Q57" s="1059"/>
      <c r="R57" s="522" t="str">
        <f>IFERROR(IF(OR('別紙様式3-2（４・５月）'!Z59="ベア加算",'別紙様式3-2（４・５月）'!R59=""),"",P57*VLOOKUP(N57,【参考】数式用!$AD$2:$AH$37,MATCH(O57,【参考】数式用!$K$4:$N$4,0)+1,0)),"")</f>
        <v/>
      </c>
      <c r="S57" s="72"/>
      <c r="T57" s="1060"/>
      <c r="U57" s="1061"/>
      <c r="V57" s="520" t="str">
        <f>IFERROR(IF(AND('別紙様式3-2（４・５月）'!O59="",O57&lt;&gt;""),P57,P57*VLOOKUP(AF57,【参考】数式用4!$EY$3:$GF$106,MATCH(N57,【参考】数式用4!$EY$2:$GF$2,0))),"")</f>
        <v/>
      </c>
      <c r="W57" s="49"/>
      <c r="X57" s="71"/>
      <c r="Y57" s="1111" t="str">
        <f>IFERROR(IF(OR('別紙様式3-2（４・５月）'!Z59="ベア加算",'別紙様式3-2（４・５月）'!R59=""),"",X57*VLOOKUP(N57,【参考】数式用!$AD$2:$AH$37,MATCH(W57,【参考】数式用!$K$4:$N$4,0)+1,0)),"")</f>
        <v/>
      </c>
      <c r="Z57" s="1112"/>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58"/>
      <c r="Q58" s="1059"/>
      <c r="R58" s="522" t="str">
        <f>IFERROR(IF(OR('別紙様式3-2（４・５月）'!Z60="ベア加算",'別紙様式3-2（４・５月）'!R60=""),"",P58*VLOOKUP(N58,【参考】数式用!$AD$2:$AH$37,MATCH(O58,【参考】数式用!$K$4:$N$4,0)+1,0)),"")</f>
        <v/>
      </c>
      <c r="S58" s="72"/>
      <c r="T58" s="1060"/>
      <c r="U58" s="1061"/>
      <c r="V58" s="520" t="str">
        <f>IFERROR(IF(AND('別紙様式3-2（４・５月）'!O60="",O58&lt;&gt;""),P58,P58*VLOOKUP(AF58,【参考】数式用4!$EY$3:$GF$106,MATCH(N58,【参考】数式用4!$EY$2:$GF$2,0))),"")</f>
        <v/>
      </c>
      <c r="W58" s="49"/>
      <c r="X58" s="71"/>
      <c r="Y58" s="1111" t="str">
        <f>IFERROR(IF(OR('別紙様式3-2（４・５月）'!Z60="ベア加算",'別紙様式3-2（４・５月）'!R60=""),"",X58*VLOOKUP(N58,【参考】数式用!$AD$2:$AH$37,MATCH(W58,【参考】数式用!$K$4:$N$4,0)+1,0)),"")</f>
        <v/>
      </c>
      <c r="Z58" s="1112"/>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58"/>
      <c r="Q59" s="1059"/>
      <c r="R59" s="522" t="str">
        <f>IFERROR(IF(OR('別紙様式3-2（４・５月）'!Z61="ベア加算",'別紙様式3-2（４・５月）'!R61=""),"",P59*VLOOKUP(N59,【参考】数式用!$AD$2:$AH$37,MATCH(O59,【参考】数式用!$K$4:$N$4,0)+1,0)),"")</f>
        <v/>
      </c>
      <c r="S59" s="72"/>
      <c r="T59" s="1060"/>
      <c r="U59" s="1061"/>
      <c r="V59" s="520" t="str">
        <f>IFERROR(IF(AND('別紙様式3-2（４・５月）'!O61="",O59&lt;&gt;""),P59,P59*VLOOKUP(AF59,【参考】数式用4!$EY$3:$GF$106,MATCH(N59,【参考】数式用4!$EY$2:$GF$2,0))),"")</f>
        <v/>
      </c>
      <c r="W59" s="49"/>
      <c r="X59" s="71"/>
      <c r="Y59" s="1111" t="str">
        <f>IFERROR(IF(OR('別紙様式3-2（４・５月）'!Z61="ベア加算",'別紙様式3-2（４・５月）'!R61=""),"",X59*VLOOKUP(N59,【参考】数式用!$AD$2:$AH$37,MATCH(W59,【参考】数式用!$K$4:$N$4,0)+1,0)),"")</f>
        <v/>
      </c>
      <c r="Z59" s="1112"/>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58"/>
      <c r="Q60" s="1059"/>
      <c r="R60" s="522" t="str">
        <f>IFERROR(IF(OR('別紙様式3-2（４・５月）'!Z62="ベア加算",'別紙様式3-2（４・５月）'!R62=""),"",P60*VLOOKUP(N60,【参考】数式用!$AD$2:$AH$37,MATCH(O60,【参考】数式用!$K$4:$N$4,0)+1,0)),"")</f>
        <v/>
      </c>
      <c r="S60" s="72"/>
      <c r="T60" s="1060"/>
      <c r="U60" s="1061"/>
      <c r="V60" s="520" t="str">
        <f>IFERROR(IF(AND('別紙様式3-2（４・５月）'!O62="",O60&lt;&gt;""),P60,P60*VLOOKUP(AF60,【参考】数式用4!$EY$3:$GF$106,MATCH(N60,【参考】数式用4!$EY$2:$GF$2,0))),"")</f>
        <v/>
      </c>
      <c r="W60" s="49"/>
      <c r="X60" s="71"/>
      <c r="Y60" s="1111" t="str">
        <f>IFERROR(IF(OR('別紙様式3-2（４・５月）'!Z62="ベア加算",'別紙様式3-2（４・５月）'!R62=""),"",X60*VLOOKUP(N60,【参考】数式用!$AD$2:$AH$37,MATCH(W60,【参考】数式用!$K$4:$N$4,0)+1,0)),"")</f>
        <v/>
      </c>
      <c r="Z60" s="1112"/>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58"/>
      <c r="Q61" s="1059"/>
      <c r="R61" s="522" t="str">
        <f>IFERROR(IF(OR('別紙様式3-2（４・５月）'!Z63="ベア加算",'別紙様式3-2（４・５月）'!R63=""),"",P61*VLOOKUP(N61,【参考】数式用!$AD$2:$AH$37,MATCH(O61,【参考】数式用!$K$4:$N$4,0)+1,0)),"")</f>
        <v/>
      </c>
      <c r="S61" s="72"/>
      <c r="T61" s="1060"/>
      <c r="U61" s="1061"/>
      <c r="V61" s="520" t="str">
        <f>IFERROR(IF(AND('別紙様式3-2（４・５月）'!O63="",O61&lt;&gt;""),P61,P61*VLOOKUP(AF61,【参考】数式用4!$EY$3:$GF$106,MATCH(N61,【参考】数式用4!$EY$2:$GF$2,0))),"")</f>
        <v/>
      </c>
      <c r="W61" s="49"/>
      <c r="X61" s="71"/>
      <c r="Y61" s="1111" t="str">
        <f>IFERROR(IF(OR('別紙様式3-2（４・５月）'!Z63="ベア加算",'別紙様式3-2（４・５月）'!R63=""),"",X61*VLOOKUP(N61,【参考】数式用!$AD$2:$AH$37,MATCH(W61,【参考】数式用!$K$4:$N$4,0)+1,0)),"")</f>
        <v/>
      </c>
      <c r="Z61" s="1112"/>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58"/>
      <c r="Q62" s="1059"/>
      <c r="R62" s="522" t="str">
        <f>IFERROR(IF(OR('別紙様式3-2（４・５月）'!Z64="ベア加算",'別紙様式3-2（４・５月）'!R64=""),"",P62*VLOOKUP(N62,【参考】数式用!$AD$2:$AH$37,MATCH(O62,【参考】数式用!$K$4:$N$4,0)+1,0)),"")</f>
        <v/>
      </c>
      <c r="S62" s="72"/>
      <c r="T62" s="1060"/>
      <c r="U62" s="1061"/>
      <c r="V62" s="520" t="str">
        <f>IFERROR(IF(AND('別紙様式3-2（４・５月）'!O64="",O62&lt;&gt;""),P62,P62*VLOOKUP(AF62,【参考】数式用4!$EY$3:$GF$106,MATCH(N62,【参考】数式用4!$EY$2:$GF$2,0))),"")</f>
        <v/>
      </c>
      <c r="W62" s="49"/>
      <c r="X62" s="71"/>
      <c r="Y62" s="1111" t="str">
        <f>IFERROR(IF(OR('別紙様式3-2（４・５月）'!Z64="ベア加算",'別紙様式3-2（４・５月）'!R64=""),"",X62*VLOOKUP(N62,【参考】数式用!$AD$2:$AH$37,MATCH(W62,【参考】数式用!$K$4:$N$4,0)+1,0)),"")</f>
        <v/>
      </c>
      <c r="Z62" s="1112"/>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58"/>
      <c r="Q63" s="1059"/>
      <c r="R63" s="522" t="str">
        <f>IFERROR(IF(OR('別紙様式3-2（４・５月）'!Z65="ベア加算",'別紙様式3-2（４・５月）'!R65=""),"",P63*VLOOKUP(N63,【参考】数式用!$AD$2:$AH$37,MATCH(O63,【参考】数式用!$K$4:$N$4,0)+1,0)),"")</f>
        <v/>
      </c>
      <c r="S63" s="72"/>
      <c r="T63" s="1060"/>
      <c r="U63" s="1061"/>
      <c r="V63" s="520" t="str">
        <f>IFERROR(IF(AND('別紙様式3-2（４・５月）'!O65="",O63&lt;&gt;""),P63,P63*VLOOKUP(AF63,【参考】数式用4!$EY$3:$GF$106,MATCH(N63,【参考】数式用4!$EY$2:$GF$2,0))),"")</f>
        <v/>
      </c>
      <c r="W63" s="49"/>
      <c r="X63" s="71"/>
      <c r="Y63" s="1111" t="str">
        <f>IFERROR(IF(OR('別紙様式3-2（４・５月）'!Z65="ベア加算",'別紙様式3-2（４・５月）'!R65=""),"",X63*VLOOKUP(N63,【参考】数式用!$AD$2:$AH$37,MATCH(W63,【参考】数式用!$K$4:$N$4,0)+1,0)),"")</f>
        <v/>
      </c>
      <c r="Z63" s="1112"/>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58"/>
      <c r="Q64" s="1059"/>
      <c r="R64" s="522" t="str">
        <f>IFERROR(IF(OR('別紙様式3-2（４・５月）'!Z66="ベア加算",'別紙様式3-2（４・５月）'!R66=""),"",P64*VLOOKUP(N64,【参考】数式用!$AD$2:$AH$37,MATCH(O64,【参考】数式用!$K$4:$N$4,0)+1,0)),"")</f>
        <v/>
      </c>
      <c r="S64" s="72"/>
      <c r="T64" s="1060"/>
      <c r="U64" s="1061"/>
      <c r="V64" s="520" t="str">
        <f>IFERROR(IF(AND('別紙様式3-2（４・５月）'!O66="",O64&lt;&gt;""),P64,P64*VLOOKUP(AF64,【参考】数式用4!$EY$3:$GF$106,MATCH(N64,【参考】数式用4!$EY$2:$GF$2,0))),"")</f>
        <v/>
      </c>
      <c r="W64" s="49"/>
      <c r="X64" s="71"/>
      <c r="Y64" s="1111" t="str">
        <f>IFERROR(IF(OR('別紙様式3-2（４・５月）'!Z66="ベア加算",'別紙様式3-2（４・５月）'!R66=""),"",X64*VLOOKUP(N64,【参考】数式用!$AD$2:$AH$37,MATCH(W64,【参考】数式用!$K$4:$N$4,0)+1,0)),"")</f>
        <v/>
      </c>
      <c r="Z64" s="1112"/>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58"/>
      <c r="Q65" s="1059"/>
      <c r="R65" s="522" t="str">
        <f>IFERROR(IF(OR('別紙様式3-2（４・５月）'!Z67="ベア加算",'別紙様式3-2（４・５月）'!R67=""),"",P65*VLOOKUP(N65,【参考】数式用!$AD$2:$AH$37,MATCH(O65,【参考】数式用!$K$4:$N$4,0)+1,0)),"")</f>
        <v/>
      </c>
      <c r="S65" s="72"/>
      <c r="T65" s="1060"/>
      <c r="U65" s="1061"/>
      <c r="V65" s="520" t="str">
        <f>IFERROR(IF(AND('別紙様式3-2（４・５月）'!O67="",O65&lt;&gt;""),P65,P65*VLOOKUP(AF65,【参考】数式用4!$EY$3:$GF$106,MATCH(N65,【参考】数式用4!$EY$2:$GF$2,0))),"")</f>
        <v/>
      </c>
      <c r="W65" s="49"/>
      <c r="X65" s="71"/>
      <c r="Y65" s="1111" t="str">
        <f>IFERROR(IF(OR('別紙様式3-2（４・５月）'!Z67="ベア加算",'別紙様式3-2（４・５月）'!R67=""),"",X65*VLOOKUP(N65,【参考】数式用!$AD$2:$AH$37,MATCH(W65,【参考】数式用!$K$4:$N$4,0)+1,0)),"")</f>
        <v/>
      </c>
      <c r="Z65" s="1112"/>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58"/>
      <c r="Q66" s="1059"/>
      <c r="R66" s="522" t="str">
        <f>IFERROR(IF(OR('別紙様式3-2（４・５月）'!Z68="ベア加算",'別紙様式3-2（４・５月）'!R68=""),"",P66*VLOOKUP(N66,【参考】数式用!$AD$2:$AH$37,MATCH(O66,【参考】数式用!$K$4:$N$4,0)+1,0)),"")</f>
        <v/>
      </c>
      <c r="S66" s="72"/>
      <c r="T66" s="1060"/>
      <c r="U66" s="1061"/>
      <c r="V66" s="520" t="str">
        <f>IFERROR(IF(AND('別紙様式3-2（４・５月）'!O68="",O66&lt;&gt;""),P66,P66*VLOOKUP(AF66,【参考】数式用4!$EY$3:$GF$106,MATCH(N66,【参考】数式用4!$EY$2:$GF$2,0))),"")</f>
        <v/>
      </c>
      <c r="W66" s="49"/>
      <c r="X66" s="71"/>
      <c r="Y66" s="1111" t="str">
        <f>IFERROR(IF(OR('別紙様式3-2（４・５月）'!Z68="ベア加算",'別紙様式3-2（４・５月）'!R68=""),"",X66*VLOOKUP(N66,【参考】数式用!$AD$2:$AH$37,MATCH(W66,【参考】数式用!$K$4:$N$4,0)+1,0)),"")</f>
        <v/>
      </c>
      <c r="Z66" s="1112"/>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58"/>
      <c r="Q67" s="1059"/>
      <c r="R67" s="522" t="str">
        <f>IFERROR(IF(OR('別紙様式3-2（４・５月）'!Z69="ベア加算",'別紙様式3-2（４・５月）'!R69=""),"",P67*VLOOKUP(N67,【参考】数式用!$AD$2:$AH$37,MATCH(O67,【参考】数式用!$K$4:$N$4,0)+1,0)),"")</f>
        <v/>
      </c>
      <c r="S67" s="72"/>
      <c r="T67" s="1060"/>
      <c r="U67" s="1061"/>
      <c r="V67" s="520" t="str">
        <f>IFERROR(IF(AND('別紙様式3-2（４・５月）'!O69="",O67&lt;&gt;""),P67,P67*VLOOKUP(AF67,【参考】数式用4!$EY$3:$GF$106,MATCH(N67,【参考】数式用4!$EY$2:$GF$2,0))),"")</f>
        <v/>
      </c>
      <c r="W67" s="49"/>
      <c r="X67" s="71"/>
      <c r="Y67" s="1111" t="str">
        <f>IFERROR(IF(OR('別紙様式3-2（４・５月）'!Z69="ベア加算",'別紙様式3-2（４・５月）'!R69=""),"",X67*VLOOKUP(N67,【参考】数式用!$AD$2:$AH$37,MATCH(W67,【参考】数式用!$K$4:$N$4,0)+1,0)),"")</f>
        <v/>
      </c>
      <c r="Z67" s="1112"/>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58"/>
      <c r="Q68" s="1059"/>
      <c r="R68" s="522" t="str">
        <f>IFERROR(IF(OR('別紙様式3-2（４・５月）'!Z70="ベア加算",'別紙様式3-2（４・５月）'!R70=""),"",P68*VLOOKUP(N68,【参考】数式用!$AD$2:$AH$37,MATCH(O68,【参考】数式用!$K$4:$N$4,0)+1,0)),"")</f>
        <v/>
      </c>
      <c r="S68" s="72"/>
      <c r="T68" s="1060"/>
      <c r="U68" s="1061"/>
      <c r="V68" s="520" t="str">
        <f>IFERROR(IF(AND('別紙様式3-2（４・５月）'!O70="",O68&lt;&gt;""),P68,P68*VLOOKUP(AF68,【参考】数式用4!$EY$3:$GF$106,MATCH(N68,【参考】数式用4!$EY$2:$GF$2,0))),"")</f>
        <v/>
      </c>
      <c r="W68" s="49"/>
      <c r="X68" s="71"/>
      <c r="Y68" s="1111" t="str">
        <f>IFERROR(IF(OR('別紙様式3-2（４・５月）'!Z70="ベア加算",'別紙様式3-2（４・５月）'!R70=""),"",X68*VLOOKUP(N68,【参考】数式用!$AD$2:$AH$37,MATCH(W68,【参考】数式用!$K$4:$N$4,0)+1,0)),"")</f>
        <v/>
      </c>
      <c r="Z68" s="1112"/>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58"/>
      <c r="Q69" s="1059"/>
      <c r="R69" s="522" t="str">
        <f>IFERROR(IF(OR('別紙様式3-2（４・５月）'!Z71="ベア加算",'別紙様式3-2（４・５月）'!R71=""),"",P69*VLOOKUP(N69,【参考】数式用!$AD$2:$AH$37,MATCH(O69,【参考】数式用!$K$4:$N$4,0)+1,0)),"")</f>
        <v/>
      </c>
      <c r="S69" s="72"/>
      <c r="T69" s="1060"/>
      <c r="U69" s="1061"/>
      <c r="V69" s="520" t="str">
        <f>IFERROR(IF(AND('別紙様式3-2（４・５月）'!O71="",O69&lt;&gt;""),P69,P69*VLOOKUP(AF69,【参考】数式用4!$EY$3:$GF$106,MATCH(N69,【参考】数式用4!$EY$2:$GF$2,0))),"")</f>
        <v/>
      </c>
      <c r="W69" s="49"/>
      <c r="X69" s="71"/>
      <c r="Y69" s="1111" t="str">
        <f>IFERROR(IF(OR('別紙様式3-2（４・５月）'!Z71="ベア加算",'別紙様式3-2（４・５月）'!R71=""),"",X69*VLOOKUP(N69,【参考】数式用!$AD$2:$AH$37,MATCH(W69,【参考】数式用!$K$4:$N$4,0)+1,0)),"")</f>
        <v/>
      </c>
      <c r="Z69" s="1112"/>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58"/>
      <c r="Q70" s="1059"/>
      <c r="R70" s="522" t="str">
        <f>IFERROR(IF(OR('別紙様式3-2（４・５月）'!Z72="ベア加算",'別紙様式3-2（４・５月）'!R72=""),"",P70*VLOOKUP(N70,【参考】数式用!$AD$2:$AH$37,MATCH(O70,【参考】数式用!$K$4:$N$4,0)+1,0)),"")</f>
        <v/>
      </c>
      <c r="S70" s="72"/>
      <c r="T70" s="1060"/>
      <c r="U70" s="1061"/>
      <c r="V70" s="520" t="str">
        <f>IFERROR(IF(AND('別紙様式3-2（４・５月）'!O72="",O70&lt;&gt;""),P70,P70*VLOOKUP(AF70,【参考】数式用4!$EY$3:$GF$106,MATCH(N70,【参考】数式用4!$EY$2:$GF$2,0))),"")</f>
        <v/>
      </c>
      <c r="W70" s="49"/>
      <c r="X70" s="71"/>
      <c r="Y70" s="1111" t="str">
        <f>IFERROR(IF(OR('別紙様式3-2（４・５月）'!Z72="ベア加算",'別紙様式3-2（４・５月）'!R72=""),"",X70*VLOOKUP(N70,【参考】数式用!$AD$2:$AH$37,MATCH(W70,【参考】数式用!$K$4:$N$4,0)+1,0)),"")</f>
        <v/>
      </c>
      <c r="Z70" s="1112"/>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58"/>
      <c r="Q71" s="1059"/>
      <c r="R71" s="522" t="str">
        <f>IFERROR(IF(OR('別紙様式3-2（４・５月）'!Z73="ベア加算",'別紙様式3-2（４・５月）'!R73=""),"",P71*VLOOKUP(N71,【参考】数式用!$AD$2:$AH$37,MATCH(O71,【参考】数式用!$K$4:$N$4,0)+1,0)),"")</f>
        <v/>
      </c>
      <c r="S71" s="72"/>
      <c r="T71" s="1060"/>
      <c r="U71" s="1061"/>
      <c r="V71" s="520" t="str">
        <f>IFERROR(IF(AND('別紙様式3-2（４・５月）'!O73="",O71&lt;&gt;""),P71,P71*VLOOKUP(AF71,【参考】数式用4!$EY$3:$GF$106,MATCH(N71,【参考】数式用4!$EY$2:$GF$2,0))),"")</f>
        <v/>
      </c>
      <c r="W71" s="49"/>
      <c r="X71" s="71"/>
      <c r="Y71" s="1111" t="str">
        <f>IFERROR(IF(OR('別紙様式3-2（４・５月）'!Z73="ベア加算",'別紙様式3-2（４・５月）'!R73=""),"",X71*VLOOKUP(N71,【参考】数式用!$AD$2:$AH$37,MATCH(W71,【参考】数式用!$K$4:$N$4,0)+1,0)),"")</f>
        <v/>
      </c>
      <c r="Z71" s="1112"/>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58"/>
      <c r="Q72" s="1059"/>
      <c r="R72" s="522" t="str">
        <f>IFERROR(IF(OR('別紙様式3-2（４・５月）'!Z74="ベア加算",'別紙様式3-2（４・５月）'!R74=""),"",P72*VLOOKUP(N72,【参考】数式用!$AD$2:$AH$37,MATCH(O72,【参考】数式用!$K$4:$N$4,0)+1,0)),"")</f>
        <v/>
      </c>
      <c r="S72" s="72"/>
      <c r="T72" s="1060"/>
      <c r="U72" s="1061"/>
      <c r="V72" s="520" t="str">
        <f>IFERROR(IF(AND('別紙様式3-2（４・５月）'!O74="",O72&lt;&gt;""),P72,P72*VLOOKUP(AF72,【参考】数式用4!$EY$3:$GF$106,MATCH(N72,【参考】数式用4!$EY$2:$GF$2,0))),"")</f>
        <v/>
      </c>
      <c r="W72" s="49"/>
      <c r="X72" s="71"/>
      <c r="Y72" s="1111" t="str">
        <f>IFERROR(IF(OR('別紙様式3-2（４・５月）'!Z74="ベア加算",'別紙様式3-2（４・５月）'!R74=""),"",X72*VLOOKUP(N72,【参考】数式用!$AD$2:$AH$37,MATCH(W72,【参考】数式用!$K$4:$N$4,0)+1,0)),"")</f>
        <v/>
      </c>
      <c r="Z72" s="1112"/>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58"/>
      <c r="Q73" s="1059"/>
      <c r="R73" s="522" t="str">
        <f>IFERROR(IF(OR('別紙様式3-2（４・５月）'!Z75="ベア加算",'別紙様式3-2（４・５月）'!R75=""),"",P73*VLOOKUP(N73,【参考】数式用!$AD$2:$AH$37,MATCH(O73,【参考】数式用!$K$4:$N$4,0)+1,0)),"")</f>
        <v/>
      </c>
      <c r="S73" s="72"/>
      <c r="T73" s="1060"/>
      <c r="U73" s="1061"/>
      <c r="V73" s="520" t="str">
        <f>IFERROR(IF(AND('別紙様式3-2（４・５月）'!O75="",O73&lt;&gt;""),P73,P73*VLOOKUP(AF73,【参考】数式用4!$EY$3:$GF$106,MATCH(N73,【参考】数式用4!$EY$2:$GF$2,0))),"")</f>
        <v/>
      </c>
      <c r="W73" s="49"/>
      <c r="X73" s="71"/>
      <c r="Y73" s="1111" t="str">
        <f>IFERROR(IF(OR('別紙様式3-2（４・５月）'!Z75="ベア加算",'別紙様式3-2（４・５月）'!R75=""),"",X73*VLOOKUP(N73,【参考】数式用!$AD$2:$AH$37,MATCH(W73,【参考】数式用!$K$4:$N$4,0)+1,0)),"")</f>
        <v/>
      </c>
      <c r="Z73" s="1112"/>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58"/>
      <c r="Q74" s="1059"/>
      <c r="R74" s="522" t="str">
        <f>IFERROR(IF(OR('別紙様式3-2（４・５月）'!Z76="ベア加算",'別紙様式3-2（４・５月）'!R76=""),"",P74*VLOOKUP(N74,【参考】数式用!$AD$2:$AH$37,MATCH(O74,【参考】数式用!$K$4:$N$4,0)+1,0)),"")</f>
        <v/>
      </c>
      <c r="S74" s="72"/>
      <c r="T74" s="1060"/>
      <c r="U74" s="1061"/>
      <c r="V74" s="520" t="str">
        <f>IFERROR(IF(AND('別紙様式3-2（４・５月）'!O76="",O74&lt;&gt;""),P74,P74*VLOOKUP(AF74,【参考】数式用4!$EY$3:$GF$106,MATCH(N74,【参考】数式用4!$EY$2:$GF$2,0))),"")</f>
        <v/>
      </c>
      <c r="W74" s="49"/>
      <c r="X74" s="71"/>
      <c r="Y74" s="1111" t="str">
        <f>IFERROR(IF(OR('別紙様式3-2（４・５月）'!Z76="ベア加算",'別紙様式3-2（４・５月）'!R76=""),"",X74*VLOOKUP(N74,【参考】数式用!$AD$2:$AH$37,MATCH(W74,【参考】数式用!$K$4:$N$4,0)+1,0)),"")</f>
        <v/>
      </c>
      <c r="Z74" s="1112"/>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58"/>
      <c r="Q75" s="1059"/>
      <c r="R75" s="522" t="str">
        <f>IFERROR(IF(OR('別紙様式3-2（４・５月）'!Z77="ベア加算",'別紙様式3-2（４・５月）'!R77=""),"",P75*VLOOKUP(N75,【参考】数式用!$AD$2:$AH$37,MATCH(O75,【参考】数式用!$K$4:$N$4,0)+1,0)),"")</f>
        <v/>
      </c>
      <c r="S75" s="72"/>
      <c r="T75" s="1060"/>
      <c r="U75" s="1061"/>
      <c r="V75" s="520" t="str">
        <f>IFERROR(IF(AND('別紙様式3-2（４・５月）'!O77="",O75&lt;&gt;""),P75,P75*VLOOKUP(AF75,【参考】数式用4!$EY$3:$GF$106,MATCH(N75,【参考】数式用4!$EY$2:$GF$2,0))),"")</f>
        <v/>
      </c>
      <c r="W75" s="49"/>
      <c r="X75" s="71"/>
      <c r="Y75" s="1111" t="str">
        <f>IFERROR(IF(OR('別紙様式3-2（４・５月）'!Z77="ベア加算",'別紙様式3-2（４・５月）'!R77=""),"",X75*VLOOKUP(N75,【参考】数式用!$AD$2:$AH$37,MATCH(W75,【参考】数式用!$K$4:$N$4,0)+1,0)),"")</f>
        <v/>
      </c>
      <c r="Z75" s="1112"/>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58"/>
      <c r="Q76" s="1059"/>
      <c r="R76" s="522" t="str">
        <f>IFERROR(IF(OR('別紙様式3-2（４・５月）'!Z78="ベア加算",'別紙様式3-2（４・５月）'!R78=""),"",P76*VLOOKUP(N76,【参考】数式用!$AD$2:$AH$37,MATCH(O76,【参考】数式用!$K$4:$N$4,0)+1,0)),"")</f>
        <v/>
      </c>
      <c r="S76" s="72"/>
      <c r="T76" s="1060"/>
      <c r="U76" s="1061"/>
      <c r="V76" s="520" t="str">
        <f>IFERROR(IF(AND('別紙様式3-2（４・５月）'!O78="",O76&lt;&gt;""),P76,P76*VLOOKUP(AF76,【参考】数式用4!$EY$3:$GF$106,MATCH(N76,【参考】数式用4!$EY$2:$GF$2,0))),"")</f>
        <v/>
      </c>
      <c r="W76" s="49"/>
      <c r="X76" s="71"/>
      <c r="Y76" s="1111" t="str">
        <f>IFERROR(IF(OR('別紙様式3-2（４・５月）'!Z78="ベア加算",'別紙様式3-2（４・５月）'!R78=""),"",X76*VLOOKUP(N76,【参考】数式用!$AD$2:$AH$37,MATCH(W76,【参考】数式用!$K$4:$N$4,0)+1,0)),"")</f>
        <v/>
      </c>
      <c r="Z76" s="1112"/>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58"/>
      <c r="Q77" s="1059"/>
      <c r="R77" s="522" t="str">
        <f>IFERROR(IF(OR('別紙様式3-2（４・５月）'!Z79="ベア加算",'別紙様式3-2（４・５月）'!R79=""),"",P77*VLOOKUP(N77,【参考】数式用!$AD$2:$AH$37,MATCH(O77,【参考】数式用!$K$4:$N$4,0)+1,0)),"")</f>
        <v/>
      </c>
      <c r="S77" s="72"/>
      <c r="T77" s="1060"/>
      <c r="U77" s="1061"/>
      <c r="V77" s="520" t="str">
        <f>IFERROR(IF(AND('別紙様式3-2（４・５月）'!O79="",O77&lt;&gt;""),P77,P77*VLOOKUP(AF77,【参考】数式用4!$EY$3:$GF$106,MATCH(N77,【参考】数式用4!$EY$2:$GF$2,0))),"")</f>
        <v/>
      </c>
      <c r="W77" s="49"/>
      <c r="X77" s="71"/>
      <c r="Y77" s="1111" t="str">
        <f>IFERROR(IF(OR('別紙様式3-2（４・５月）'!Z79="ベア加算",'別紙様式3-2（４・５月）'!R79=""),"",X77*VLOOKUP(N77,【参考】数式用!$AD$2:$AH$37,MATCH(W77,【参考】数式用!$K$4:$N$4,0)+1,0)),"")</f>
        <v/>
      </c>
      <c r="Z77" s="1112"/>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58"/>
      <c r="Q78" s="1059"/>
      <c r="R78" s="522" t="str">
        <f>IFERROR(IF(OR('別紙様式3-2（４・５月）'!Z80="ベア加算",'別紙様式3-2（４・５月）'!R80=""),"",P78*VLOOKUP(N78,【参考】数式用!$AD$2:$AH$37,MATCH(O78,【参考】数式用!$K$4:$N$4,0)+1,0)),"")</f>
        <v/>
      </c>
      <c r="S78" s="72"/>
      <c r="T78" s="1060"/>
      <c r="U78" s="1061"/>
      <c r="V78" s="520" t="str">
        <f>IFERROR(IF(AND('別紙様式3-2（４・５月）'!O80="",O78&lt;&gt;""),P78,P78*VLOOKUP(AF78,【参考】数式用4!$EY$3:$GF$106,MATCH(N78,【参考】数式用4!$EY$2:$GF$2,0))),"")</f>
        <v/>
      </c>
      <c r="W78" s="49"/>
      <c r="X78" s="71"/>
      <c r="Y78" s="1111" t="str">
        <f>IFERROR(IF(OR('別紙様式3-2（４・５月）'!Z80="ベア加算",'別紙様式3-2（４・５月）'!R80=""),"",X78*VLOOKUP(N78,【参考】数式用!$AD$2:$AH$37,MATCH(W78,【参考】数式用!$K$4:$N$4,0)+1,0)),"")</f>
        <v/>
      </c>
      <c r="Z78" s="1112"/>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58"/>
      <c r="Q79" s="1059"/>
      <c r="R79" s="522" t="str">
        <f>IFERROR(IF(OR('別紙様式3-2（４・５月）'!Z81="ベア加算",'別紙様式3-2（４・５月）'!R81=""),"",P79*VLOOKUP(N79,【参考】数式用!$AD$2:$AH$37,MATCH(O79,【参考】数式用!$K$4:$N$4,0)+1,0)),"")</f>
        <v/>
      </c>
      <c r="S79" s="72"/>
      <c r="T79" s="1060"/>
      <c r="U79" s="1061"/>
      <c r="V79" s="520" t="str">
        <f>IFERROR(IF(AND('別紙様式3-2（４・５月）'!O81="",O79&lt;&gt;""),P79,P79*VLOOKUP(AF79,【参考】数式用4!$EY$3:$GF$106,MATCH(N79,【参考】数式用4!$EY$2:$GF$2,0))),"")</f>
        <v/>
      </c>
      <c r="W79" s="49"/>
      <c r="X79" s="71"/>
      <c r="Y79" s="1111" t="str">
        <f>IFERROR(IF(OR('別紙様式3-2（４・５月）'!Z81="ベア加算",'別紙様式3-2（４・５月）'!R81=""),"",X79*VLOOKUP(N79,【参考】数式用!$AD$2:$AH$37,MATCH(W79,【参考】数式用!$K$4:$N$4,0)+1,0)),"")</f>
        <v/>
      </c>
      <c r="Z79" s="1112"/>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58"/>
      <c r="Q80" s="1059"/>
      <c r="R80" s="522" t="str">
        <f>IFERROR(IF(OR('別紙様式3-2（４・５月）'!Z82="ベア加算",'別紙様式3-2（４・５月）'!R82=""),"",P80*VLOOKUP(N80,【参考】数式用!$AD$2:$AH$37,MATCH(O80,【参考】数式用!$K$4:$N$4,0)+1,0)),"")</f>
        <v/>
      </c>
      <c r="S80" s="72"/>
      <c r="T80" s="1060"/>
      <c r="U80" s="1061"/>
      <c r="V80" s="520" t="str">
        <f>IFERROR(IF(AND('別紙様式3-2（４・５月）'!O82="",O80&lt;&gt;""),P80,P80*VLOOKUP(AF80,【参考】数式用4!$EY$3:$GF$106,MATCH(N80,【参考】数式用4!$EY$2:$GF$2,0))),"")</f>
        <v/>
      </c>
      <c r="W80" s="49"/>
      <c r="X80" s="71"/>
      <c r="Y80" s="1111" t="str">
        <f>IFERROR(IF(OR('別紙様式3-2（４・５月）'!Z82="ベア加算",'別紙様式3-2（４・５月）'!R82=""),"",X80*VLOOKUP(N80,【参考】数式用!$AD$2:$AH$37,MATCH(W80,【参考】数式用!$K$4:$N$4,0)+1,0)),"")</f>
        <v/>
      </c>
      <c r="Z80" s="1112"/>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58"/>
      <c r="Q81" s="1059"/>
      <c r="R81" s="522" t="str">
        <f>IFERROR(IF(OR('別紙様式3-2（４・５月）'!Z83="ベア加算",'別紙様式3-2（４・５月）'!R83=""),"",P81*VLOOKUP(N81,【参考】数式用!$AD$2:$AH$37,MATCH(O81,【参考】数式用!$K$4:$N$4,0)+1,0)),"")</f>
        <v/>
      </c>
      <c r="S81" s="72"/>
      <c r="T81" s="1060"/>
      <c r="U81" s="1061"/>
      <c r="V81" s="520" t="str">
        <f>IFERROR(IF(AND('別紙様式3-2（４・５月）'!O83="",O81&lt;&gt;""),P81,P81*VLOOKUP(AF81,【参考】数式用4!$EY$3:$GF$106,MATCH(N81,【参考】数式用4!$EY$2:$GF$2,0))),"")</f>
        <v/>
      </c>
      <c r="W81" s="49"/>
      <c r="X81" s="71"/>
      <c r="Y81" s="1111" t="str">
        <f>IFERROR(IF(OR('別紙様式3-2（４・５月）'!Z83="ベア加算",'別紙様式3-2（４・５月）'!R83=""),"",X81*VLOOKUP(N81,【参考】数式用!$AD$2:$AH$37,MATCH(W81,【参考】数式用!$K$4:$N$4,0)+1,0)),"")</f>
        <v/>
      </c>
      <c r="Z81" s="1112"/>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58"/>
      <c r="Q82" s="1059"/>
      <c r="R82" s="522" t="str">
        <f>IFERROR(IF(OR('別紙様式3-2（４・５月）'!Z84="ベア加算",'別紙様式3-2（４・５月）'!R84=""),"",P82*VLOOKUP(N82,【参考】数式用!$AD$2:$AH$37,MATCH(O82,【参考】数式用!$K$4:$N$4,0)+1,0)),"")</f>
        <v/>
      </c>
      <c r="S82" s="72"/>
      <c r="T82" s="1060"/>
      <c r="U82" s="1061"/>
      <c r="V82" s="520" t="str">
        <f>IFERROR(IF(AND('別紙様式3-2（４・５月）'!O84="",O82&lt;&gt;""),P82,P82*VLOOKUP(AF82,【参考】数式用4!$EY$3:$GF$106,MATCH(N82,【参考】数式用4!$EY$2:$GF$2,0))),"")</f>
        <v/>
      </c>
      <c r="W82" s="49"/>
      <c r="X82" s="71"/>
      <c r="Y82" s="1111" t="str">
        <f>IFERROR(IF(OR('別紙様式3-2（４・５月）'!Z84="ベア加算",'別紙様式3-2（４・５月）'!R84=""),"",X82*VLOOKUP(N82,【参考】数式用!$AD$2:$AH$37,MATCH(W82,【参考】数式用!$K$4:$N$4,0)+1,0)),"")</f>
        <v/>
      </c>
      <c r="Z82" s="1112"/>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58"/>
      <c r="Q83" s="1059"/>
      <c r="R83" s="522" t="str">
        <f>IFERROR(IF(OR('別紙様式3-2（４・５月）'!Z85="ベア加算",'別紙様式3-2（４・５月）'!R85=""),"",P83*VLOOKUP(N83,【参考】数式用!$AD$2:$AH$37,MATCH(O83,【参考】数式用!$K$4:$N$4,0)+1,0)),"")</f>
        <v/>
      </c>
      <c r="S83" s="72"/>
      <c r="T83" s="1060"/>
      <c r="U83" s="1061"/>
      <c r="V83" s="520" t="str">
        <f>IFERROR(IF(AND('別紙様式3-2（４・５月）'!O85="",O83&lt;&gt;""),P83,P83*VLOOKUP(AF83,【参考】数式用4!$EY$3:$GF$106,MATCH(N83,【参考】数式用4!$EY$2:$GF$2,0))),"")</f>
        <v/>
      </c>
      <c r="W83" s="49"/>
      <c r="X83" s="71"/>
      <c r="Y83" s="1111" t="str">
        <f>IFERROR(IF(OR('別紙様式3-2（４・５月）'!Z85="ベア加算",'別紙様式3-2（４・５月）'!R85=""),"",X83*VLOOKUP(N83,【参考】数式用!$AD$2:$AH$37,MATCH(W83,【参考】数式用!$K$4:$N$4,0)+1,0)),"")</f>
        <v/>
      </c>
      <c r="Z83" s="1112"/>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58"/>
      <c r="Q84" s="1059"/>
      <c r="R84" s="522" t="str">
        <f>IFERROR(IF(OR('別紙様式3-2（４・５月）'!Z86="ベア加算",'別紙様式3-2（４・５月）'!R86=""),"",P84*VLOOKUP(N84,【参考】数式用!$AD$2:$AH$37,MATCH(O84,【参考】数式用!$K$4:$N$4,0)+1,0)),"")</f>
        <v/>
      </c>
      <c r="S84" s="72"/>
      <c r="T84" s="1060"/>
      <c r="U84" s="1061"/>
      <c r="V84" s="520" t="str">
        <f>IFERROR(IF(AND('別紙様式3-2（４・５月）'!O86="",O84&lt;&gt;""),P84,P84*VLOOKUP(AF84,【参考】数式用4!$EY$3:$GF$106,MATCH(N84,【参考】数式用4!$EY$2:$GF$2,0))),"")</f>
        <v/>
      </c>
      <c r="W84" s="49"/>
      <c r="X84" s="71"/>
      <c r="Y84" s="1111" t="str">
        <f>IFERROR(IF(OR('別紙様式3-2（４・５月）'!Z86="ベア加算",'別紙様式3-2（４・５月）'!R86=""),"",X84*VLOOKUP(N84,【参考】数式用!$AD$2:$AH$37,MATCH(W84,【参考】数式用!$K$4:$N$4,0)+1,0)),"")</f>
        <v/>
      </c>
      <c r="Z84" s="1112"/>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58"/>
      <c r="Q85" s="1059"/>
      <c r="R85" s="522" t="str">
        <f>IFERROR(IF(OR('別紙様式3-2（４・５月）'!Z87="ベア加算",'別紙様式3-2（４・５月）'!R87=""),"",P85*VLOOKUP(N85,【参考】数式用!$AD$2:$AH$37,MATCH(O85,【参考】数式用!$K$4:$N$4,0)+1,0)),"")</f>
        <v/>
      </c>
      <c r="S85" s="72"/>
      <c r="T85" s="1060"/>
      <c r="U85" s="1061"/>
      <c r="V85" s="520" t="str">
        <f>IFERROR(IF(AND('別紙様式3-2（４・５月）'!O87="",O85&lt;&gt;""),P85,P85*VLOOKUP(AF85,【参考】数式用4!$EY$3:$GF$106,MATCH(N85,【参考】数式用4!$EY$2:$GF$2,0))),"")</f>
        <v/>
      </c>
      <c r="W85" s="49"/>
      <c r="X85" s="71"/>
      <c r="Y85" s="1111" t="str">
        <f>IFERROR(IF(OR('別紙様式3-2（４・５月）'!Z87="ベア加算",'別紙様式3-2（４・５月）'!R87=""),"",X85*VLOOKUP(N85,【参考】数式用!$AD$2:$AH$37,MATCH(W85,【参考】数式用!$K$4:$N$4,0)+1,0)),"")</f>
        <v/>
      </c>
      <c r="Z85" s="1112"/>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58"/>
      <c r="Q86" s="1059"/>
      <c r="R86" s="522" t="str">
        <f>IFERROR(IF(OR('別紙様式3-2（４・５月）'!Z88="ベア加算",'別紙様式3-2（４・５月）'!R88=""),"",P86*VLOOKUP(N86,【参考】数式用!$AD$2:$AH$37,MATCH(O86,【参考】数式用!$K$4:$N$4,0)+1,0)),"")</f>
        <v/>
      </c>
      <c r="S86" s="72"/>
      <c r="T86" s="1060"/>
      <c r="U86" s="1061"/>
      <c r="V86" s="520" t="str">
        <f>IFERROR(IF(AND('別紙様式3-2（４・５月）'!O88="",O86&lt;&gt;""),P86,P86*VLOOKUP(AF86,【参考】数式用4!$EY$3:$GF$106,MATCH(N86,【参考】数式用4!$EY$2:$GF$2,0))),"")</f>
        <v/>
      </c>
      <c r="W86" s="49"/>
      <c r="X86" s="71"/>
      <c r="Y86" s="1111" t="str">
        <f>IFERROR(IF(OR('別紙様式3-2（４・５月）'!Z88="ベア加算",'別紙様式3-2（４・５月）'!R88=""),"",X86*VLOOKUP(N86,【参考】数式用!$AD$2:$AH$37,MATCH(W86,【参考】数式用!$K$4:$N$4,0)+1,0)),"")</f>
        <v/>
      </c>
      <c r="Z86" s="1112"/>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58"/>
      <c r="Q87" s="1059"/>
      <c r="R87" s="522" t="str">
        <f>IFERROR(IF(OR('別紙様式3-2（４・５月）'!Z89="ベア加算",'別紙様式3-2（４・５月）'!R89=""),"",P87*VLOOKUP(N87,【参考】数式用!$AD$2:$AH$37,MATCH(O87,【参考】数式用!$K$4:$N$4,0)+1,0)),"")</f>
        <v/>
      </c>
      <c r="S87" s="72"/>
      <c r="T87" s="1060"/>
      <c r="U87" s="1061"/>
      <c r="V87" s="520" t="str">
        <f>IFERROR(IF(AND('別紙様式3-2（４・５月）'!O89="",O87&lt;&gt;""),P87,P87*VLOOKUP(AF87,【参考】数式用4!$EY$3:$GF$106,MATCH(N87,【参考】数式用4!$EY$2:$GF$2,0))),"")</f>
        <v/>
      </c>
      <c r="W87" s="49"/>
      <c r="X87" s="71"/>
      <c r="Y87" s="1111" t="str">
        <f>IFERROR(IF(OR('別紙様式3-2（４・５月）'!Z89="ベア加算",'別紙様式3-2（４・５月）'!R89=""),"",X87*VLOOKUP(N87,【参考】数式用!$AD$2:$AH$37,MATCH(W87,【参考】数式用!$K$4:$N$4,0)+1,0)),"")</f>
        <v/>
      </c>
      <c r="Z87" s="1112"/>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58"/>
      <c r="Q88" s="1059"/>
      <c r="R88" s="522" t="str">
        <f>IFERROR(IF(OR('別紙様式3-2（４・５月）'!Z90="ベア加算",'別紙様式3-2（４・５月）'!R90=""),"",P88*VLOOKUP(N88,【参考】数式用!$AD$2:$AH$37,MATCH(O88,【参考】数式用!$K$4:$N$4,0)+1,0)),"")</f>
        <v/>
      </c>
      <c r="S88" s="72"/>
      <c r="T88" s="1060"/>
      <c r="U88" s="1061"/>
      <c r="V88" s="520" t="str">
        <f>IFERROR(IF(AND('別紙様式3-2（４・５月）'!O90="",O88&lt;&gt;""),P88,P88*VLOOKUP(AF88,【参考】数式用4!$EY$3:$GF$106,MATCH(N88,【参考】数式用4!$EY$2:$GF$2,0))),"")</f>
        <v/>
      </c>
      <c r="W88" s="49"/>
      <c r="X88" s="71"/>
      <c r="Y88" s="1111" t="str">
        <f>IFERROR(IF(OR('別紙様式3-2（４・５月）'!Z90="ベア加算",'別紙様式3-2（４・５月）'!R90=""),"",X88*VLOOKUP(N88,【参考】数式用!$AD$2:$AH$37,MATCH(W88,【参考】数式用!$K$4:$N$4,0)+1,0)),"")</f>
        <v/>
      </c>
      <c r="Z88" s="1112"/>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58"/>
      <c r="Q89" s="1059"/>
      <c r="R89" s="522" t="str">
        <f>IFERROR(IF(OR('別紙様式3-2（４・５月）'!Z91="ベア加算",'別紙様式3-2（４・５月）'!R91=""),"",P89*VLOOKUP(N89,【参考】数式用!$AD$2:$AH$37,MATCH(O89,【参考】数式用!$K$4:$N$4,0)+1,0)),"")</f>
        <v/>
      </c>
      <c r="S89" s="72"/>
      <c r="T89" s="1060"/>
      <c r="U89" s="1061"/>
      <c r="V89" s="520" t="str">
        <f>IFERROR(IF(AND('別紙様式3-2（４・５月）'!O91="",O89&lt;&gt;""),P89,P89*VLOOKUP(AF89,【参考】数式用4!$EY$3:$GF$106,MATCH(N89,【参考】数式用4!$EY$2:$GF$2,0))),"")</f>
        <v/>
      </c>
      <c r="W89" s="49"/>
      <c r="X89" s="71"/>
      <c r="Y89" s="1111" t="str">
        <f>IFERROR(IF(OR('別紙様式3-2（４・５月）'!Z91="ベア加算",'別紙様式3-2（４・５月）'!R91=""),"",X89*VLOOKUP(N89,【参考】数式用!$AD$2:$AH$37,MATCH(W89,【参考】数式用!$K$4:$N$4,0)+1,0)),"")</f>
        <v/>
      </c>
      <c r="Z89" s="1112"/>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58"/>
      <c r="Q90" s="1059"/>
      <c r="R90" s="522" t="str">
        <f>IFERROR(IF(OR('別紙様式3-2（４・５月）'!Z92="ベア加算",'別紙様式3-2（４・５月）'!R92=""),"",P90*VLOOKUP(N90,【参考】数式用!$AD$2:$AH$37,MATCH(O90,【参考】数式用!$K$4:$N$4,0)+1,0)),"")</f>
        <v/>
      </c>
      <c r="S90" s="72"/>
      <c r="T90" s="1060"/>
      <c r="U90" s="1061"/>
      <c r="V90" s="520" t="str">
        <f>IFERROR(IF(AND('別紙様式3-2（４・５月）'!O92="",O90&lt;&gt;""),P90,P90*VLOOKUP(AF90,【参考】数式用4!$EY$3:$GF$106,MATCH(N90,【参考】数式用4!$EY$2:$GF$2,0))),"")</f>
        <v/>
      </c>
      <c r="W90" s="49"/>
      <c r="X90" s="71"/>
      <c r="Y90" s="1111" t="str">
        <f>IFERROR(IF(OR('別紙様式3-2（４・５月）'!Z92="ベア加算",'別紙様式3-2（４・５月）'!R92=""),"",X90*VLOOKUP(N90,【参考】数式用!$AD$2:$AH$37,MATCH(W90,【参考】数式用!$K$4:$N$4,0)+1,0)),"")</f>
        <v/>
      </c>
      <c r="Z90" s="1112"/>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58"/>
      <c r="Q91" s="1059"/>
      <c r="R91" s="522" t="str">
        <f>IFERROR(IF(OR('別紙様式3-2（４・５月）'!Z93="ベア加算",'別紙様式3-2（４・５月）'!R93=""),"",P91*VLOOKUP(N91,【参考】数式用!$AD$2:$AH$37,MATCH(O91,【参考】数式用!$K$4:$N$4,0)+1,0)),"")</f>
        <v/>
      </c>
      <c r="S91" s="72"/>
      <c r="T91" s="1060"/>
      <c r="U91" s="1061"/>
      <c r="V91" s="520" t="str">
        <f>IFERROR(IF(AND('別紙様式3-2（４・５月）'!O93="",O91&lt;&gt;""),P91,P91*VLOOKUP(AF91,【参考】数式用4!$EY$3:$GF$106,MATCH(N91,【参考】数式用4!$EY$2:$GF$2,0))),"")</f>
        <v/>
      </c>
      <c r="W91" s="49"/>
      <c r="X91" s="71"/>
      <c r="Y91" s="1111" t="str">
        <f>IFERROR(IF(OR('別紙様式3-2（４・５月）'!Z93="ベア加算",'別紙様式3-2（４・５月）'!R93=""),"",X91*VLOOKUP(N91,【参考】数式用!$AD$2:$AH$37,MATCH(W91,【参考】数式用!$K$4:$N$4,0)+1,0)),"")</f>
        <v/>
      </c>
      <c r="Z91" s="1112"/>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58"/>
      <c r="Q92" s="1059"/>
      <c r="R92" s="522" t="str">
        <f>IFERROR(IF(OR('別紙様式3-2（４・５月）'!Z94="ベア加算",'別紙様式3-2（４・５月）'!R94=""),"",P92*VLOOKUP(N92,【参考】数式用!$AD$2:$AH$37,MATCH(O92,【参考】数式用!$K$4:$N$4,0)+1,0)),"")</f>
        <v/>
      </c>
      <c r="S92" s="72"/>
      <c r="T92" s="1060"/>
      <c r="U92" s="1061"/>
      <c r="V92" s="520" t="str">
        <f>IFERROR(IF(AND('別紙様式3-2（４・５月）'!O94="",O92&lt;&gt;""),P92,P92*VLOOKUP(AF92,【参考】数式用4!$EY$3:$GF$106,MATCH(N92,【参考】数式用4!$EY$2:$GF$2,0))),"")</f>
        <v/>
      </c>
      <c r="W92" s="49"/>
      <c r="X92" s="71"/>
      <c r="Y92" s="1111" t="str">
        <f>IFERROR(IF(OR('別紙様式3-2（４・５月）'!Z94="ベア加算",'別紙様式3-2（４・５月）'!R94=""),"",X92*VLOOKUP(N92,【参考】数式用!$AD$2:$AH$37,MATCH(W92,【参考】数式用!$K$4:$N$4,0)+1,0)),"")</f>
        <v/>
      </c>
      <c r="Z92" s="1112"/>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58"/>
      <c r="Q93" s="1059"/>
      <c r="R93" s="522" t="str">
        <f>IFERROR(IF(OR('別紙様式3-2（４・５月）'!Z95="ベア加算",'別紙様式3-2（４・５月）'!R95=""),"",P93*VLOOKUP(N93,【参考】数式用!$AD$2:$AH$37,MATCH(O93,【参考】数式用!$K$4:$N$4,0)+1,0)),"")</f>
        <v/>
      </c>
      <c r="S93" s="72"/>
      <c r="T93" s="1060"/>
      <c r="U93" s="1061"/>
      <c r="V93" s="520" t="str">
        <f>IFERROR(IF(AND('別紙様式3-2（４・５月）'!O95="",O93&lt;&gt;""),P93,P93*VLOOKUP(AF93,【参考】数式用4!$EY$3:$GF$106,MATCH(N93,【参考】数式用4!$EY$2:$GF$2,0))),"")</f>
        <v/>
      </c>
      <c r="W93" s="49"/>
      <c r="X93" s="71"/>
      <c r="Y93" s="1111" t="str">
        <f>IFERROR(IF(OR('別紙様式3-2（４・５月）'!Z95="ベア加算",'別紙様式3-2（４・５月）'!R95=""),"",X93*VLOOKUP(N93,【参考】数式用!$AD$2:$AH$37,MATCH(W93,【参考】数式用!$K$4:$N$4,0)+1,0)),"")</f>
        <v/>
      </c>
      <c r="Z93" s="1112"/>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58"/>
      <c r="Q94" s="1059"/>
      <c r="R94" s="522" t="str">
        <f>IFERROR(IF(OR('別紙様式3-2（４・５月）'!Z96="ベア加算",'別紙様式3-2（４・５月）'!R96=""),"",P94*VLOOKUP(N94,【参考】数式用!$AD$2:$AH$37,MATCH(O94,【参考】数式用!$K$4:$N$4,0)+1,0)),"")</f>
        <v/>
      </c>
      <c r="S94" s="72"/>
      <c r="T94" s="1060"/>
      <c r="U94" s="1061"/>
      <c r="V94" s="520" t="str">
        <f>IFERROR(IF(AND('別紙様式3-2（４・５月）'!O96="",O94&lt;&gt;""),P94,P94*VLOOKUP(AF94,【参考】数式用4!$EY$3:$GF$106,MATCH(N94,【参考】数式用4!$EY$2:$GF$2,0))),"")</f>
        <v/>
      </c>
      <c r="W94" s="49"/>
      <c r="X94" s="71"/>
      <c r="Y94" s="1111" t="str">
        <f>IFERROR(IF(OR('別紙様式3-2（４・５月）'!Z96="ベア加算",'別紙様式3-2（４・５月）'!R96=""),"",X94*VLOOKUP(N94,【参考】数式用!$AD$2:$AH$37,MATCH(W94,【参考】数式用!$K$4:$N$4,0)+1,0)),"")</f>
        <v/>
      </c>
      <c r="Z94" s="1112"/>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58"/>
      <c r="Q95" s="1059"/>
      <c r="R95" s="522" t="str">
        <f>IFERROR(IF(OR('別紙様式3-2（４・５月）'!Z97="ベア加算",'別紙様式3-2（４・５月）'!R97=""),"",P95*VLOOKUP(N95,【参考】数式用!$AD$2:$AH$37,MATCH(O95,【参考】数式用!$K$4:$N$4,0)+1,0)),"")</f>
        <v/>
      </c>
      <c r="S95" s="72"/>
      <c r="T95" s="1060"/>
      <c r="U95" s="1061"/>
      <c r="V95" s="520" t="str">
        <f>IFERROR(IF(AND('別紙様式3-2（４・５月）'!O97="",O95&lt;&gt;""),P95,P95*VLOOKUP(AF95,【参考】数式用4!$EY$3:$GF$106,MATCH(N95,【参考】数式用4!$EY$2:$GF$2,0))),"")</f>
        <v/>
      </c>
      <c r="W95" s="49"/>
      <c r="X95" s="71"/>
      <c r="Y95" s="1111" t="str">
        <f>IFERROR(IF(OR('別紙様式3-2（４・５月）'!Z97="ベア加算",'別紙様式3-2（４・５月）'!R97=""),"",X95*VLOOKUP(N95,【参考】数式用!$AD$2:$AH$37,MATCH(W95,【参考】数式用!$K$4:$N$4,0)+1,0)),"")</f>
        <v/>
      </c>
      <c r="Z95" s="1112"/>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58"/>
      <c r="Q96" s="1059"/>
      <c r="R96" s="522" t="str">
        <f>IFERROR(IF(OR('別紙様式3-2（４・５月）'!Z98="ベア加算",'別紙様式3-2（４・５月）'!R98=""),"",P96*VLOOKUP(N96,【参考】数式用!$AD$2:$AH$37,MATCH(O96,【参考】数式用!$K$4:$N$4,0)+1,0)),"")</f>
        <v/>
      </c>
      <c r="S96" s="72"/>
      <c r="T96" s="1060"/>
      <c r="U96" s="1061"/>
      <c r="V96" s="520" t="str">
        <f>IFERROR(IF(AND('別紙様式3-2（４・５月）'!O98="",O96&lt;&gt;""),P96,P96*VLOOKUP(AF96,【参考】数式用4!$EY$3:$GF$106,MATCH(N96,【参考】数式用4!$EY$2:$GF$2,0))),"")</f>
        <v/>
      </c>
      <c r="W96" s="49"/>
      <c r="X96" s="71"/>
      <c r="Y96" s="1111" t="str">
        <f>IFERROR(IF(OR('別紙様式3-2（４・５月）'!Z98="ベア加算",'別紙様式3-2（４・５月）'!R98=""),"",X96*VLOOKUP(N96,【参考】数式用!$AD$2:$AH$37,MATCH(W96,【参考】数式用!$K$4:$N$4,0)+1,0)),"")</f>
        <v/>
      </c>
      <c r="Z96" s="1112"/>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58"/>
      <c r="Q97" s="1059"/>
      <c r="R97" s="522" t="str">
        <f>IFERROR(IF(OR('別紙様式3-2（４・５月）'!Z99="ベア加算",'別紙様式3-2（４・５月）'!R99=""),"",P97*VLOOKUP(N97,【参考】数式用!$AD$2:$AH$37,MATCH(O97,【参考】数式用!$K$4:$N$4,0)+1,0)),"")</f>
        <v/>
      </c>
      <c r="S97" s="72"/>
      <c r="T97" s="1060"/>
      <c r="U97" s="1061"/>
      <c r="V97" s="520" t="str">
        <f>IFERROR(IF(AND('別紙様式3-2（４・５月）'!O99="",O97&lt;&gt;""),P97,P97*VLOOKUP(AF97,【参考】数式用4!$EY$3:$GF$106,MATCH(N97,【参考】数式用4!$EY$2:$GF$2,0))),"")</f>
        <v/>
      </c>
      <c r="W97" s="49"/>
      <c r="X97" s="71"/>
      <c r="Y97" s="1111" t="str">
        <f>IFERROR(IF(OR('別紙様式3-2（４・５月）'!Z99="ベア加算",'別紙様式3-2（４・５月）'!R99=""),"",X97*VLOOKUP(N97,【参考】数式用!$AD$2:$AH$37,MATCH(W97,【参考】数式用!$K$4:$N$4,0)+1,0)),"")</f>
        <v/>
      </c>
      <c r="Z97" s="1112"/>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58"/>
      <c r="Q98" s="1059"/>
      <c r="R98" s="522" t="str">
        <f>IFERROR(IF(OR('別紙様式3-2（４・５月）'!Z100="ベア加算",'別紙様式3-2（４・５月）'!R100=""),"",P98*VLOOKUP(N98,【参考】数式用!$AD$2:$AH$37,MATCH(O98,【参考】数式用!$K$4:$N$4,0)+1,0)),"")</f>
        <v/>
      </c>
      <c r="S98" s="72"/>
      <c r="T98" s="1060"/>
      <c r="U98" s="1061"/>
      <c r="V98" s="520" t="str">
        <f>IFERROR(IF(AND('別紙様式3-2（４・５月）'!O100="",O98&lt;&gt;""),P98,P98*VLOOKUP(AF98,【参考】数式用4!$EY$3:$GF$106,MATCH(N98,【参考】数式用4!$EY$2:$GF$2,0))),"")</f>
        <v/>
      </c>
      <c r="W98" s="49"/>
      <c r="X98" s="71"/>
      <c r="Y98" s="1111" t="str">
        <f>IFERROR(IF(OR('別紙様式3-2（４・５月）'!Z100="ベア加算",'別紙様式3-2（４・５月）'!R100=""),"",X98*VLOOKUP(N98,【参考】数式用!$AD$2:$AH$37,MATCH(W98,【参考】数式用!$K$4:$N$4,0)+1,0)),"")</f>
        <v/>
      </c>
      <c r="Z98" s="1112"/>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58"/>
      <c r="Q99" s="1059"/>
      <c r="R99" s="522" t="str">
        <f>IFERROR(IF(OR('別紙様式3-2（４・５月）'!Z101="ベア加算",'別紙様式3-2（４・５月）'!R101=""),"",P99*VLOOKUP(N99,【参考】数式用!$AD$2:$AH$37,MATCH(O99,【参考】数式用!$K$4:$N$4,0)+1,0)),"")</f>
        <v/>
      </c>
      <c r="S99" s="72"/>
      <c r="T99" s="1060"/>
      <c r="U99" s="1061"/>
      <c r="V99" s="520" t="str">
        <f>IFERROR(IF(AND('別紙様式3-2（４・５月）'!O101="",O99&lt;&gt;""),P99,P99*VLOOKUP(AF99,【参考】数式用4!$EY$3:$GF$106,MATCH(N99,【参考】数式用4!$EY$2:$GF$2,0))),"")</f>
        <v/>
      </c>
      <c r="W99" s="49"/>
      <c r="X99" s="71"/>
      <c r="Y99" s="1111" t="str">
        <f>IFERROR(IF(OR('別紙様式3-2（４・５月）'!Z101="ベア加算",'別紙様式3-2（４・５月）'!R101=""),"",X99*VLOOKUP(N99,【参考】数式用!$AD$2:$AH$37,MATCH(W99,【参考】数式用!$K$4:$N$4,0)+1,0)),"")</f>
        <v/>
      </c>
      <c r="Z99" s="1112"/>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58"/>
      <c r="Q100" s="1059"/>
      <c r="R100" s="522" t="str">
        <f>IFERROR(IF(OR('別紙様式3-2（４・５月）'!Z102="ベア加算",'別紙様式3-2（４・５月）'!R102=""),"",P100*VLOOKUP(N100,【参考】数式用!$AD$2:$AH$37,MATCH(O100,【参考】数式用!$K$4:$N$4,0)+1,0)),"")</f>
        <v/>
      </c>
      <c r="S100" s="72"/>
      <c r="T100" s="1060"/>
      <c r="U100" s="1061"/>
      <c r="V100" s="520" t="str">
        <f>IFERROR(IF(AND('別紙様式3-2（４・５月）'!O102="",O100&lt;&gt;""),P100,P100*VLOOKUP(AF100,【参考】数式用4!$EY$3:$GF$106,MATCH(N100,【参考】数式用4!$EY$2:$GF$2,0))),"")</f>
        <v/>
      </c>
      <c r="W100" s="49"/>
      <c r="X100" s="71"/>
      <c r="Y100" s="1111" t="str">
        <f>IFERROR(IF(OR('別紙様式3-2（４・５月）'!Z102="ベア加算",'別紙様式3-2（４・５月）'!R102=""),"",X100*VLOOKUP(N100,【参考】数式用!$AD$2:$AH$37,MATCH(W100,【参考】数式用!$K$4:$N$4,0)+1,0)),"")</f>
        <v/>
      </c>
      <c r="Z100" s="1112"/>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58"/>
      <c r="Q101" s="1059"/>
      <c r="R101" s="522" t="str">
        <f>IFERROR(IF(OR('別紙様式3-2（４・５月）'!Z103="ベア加算",'別紙様式3-2（４・５月）'!R103=""),"",P101*VLOOKUP(N101,【参考】数式用!$AD$2:$AH$37,MATCH(O101,【参考】数式用!$K$4:$N$4,0)+1,0)),"")</f>
        <v/>
      </c>
      <c r="S101" s="72"/>
      <c r="T101" s="1060"/>
      <c r="U101" s="1061"/>
      <c r="V101" s="520" t="str">
        <f>IFERROR(IF(AND('別紙様式3-2（４・５月）'!O103="",O101&lt;&gt;""),P101,P101*VLOOKUP(AF101,【参考】数式用4!$EY$3:$GF$106,MATCH(N101,【参考】数式用4!$EY$2:$GF$2,0))),"")</f>
        <v/>
      </c>
      <c r="W101" s="49"/>
      <c r="X101" s="71"/>
      <c r="Y101" s="1111" t="str">
        <f>IFERROR(IF(OR('別紙様式3-2（４・５月）'!Z103="ベア加算",'別紙様式3-2（４・５月）'!R103=""),"",X101*VLOOKUP(N101,【参考】数式用!$AD$2:$AH$37,MATCH(W101,【参考】数式用!$K$4:$N$4,0)+1,0)),"")</f>
        <v/>
      </c>
      <c r="Z101" s="1112"/>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58"/>
      <c r="Q102" s="1059"/>
      <c r="R102" s="522" t="str">
        <f>IFERROR(IF(OR('別紙様式3-2（４・５月）'!Z104="ベア加算",'別紙様式3-2（４・５月）'!R104=""),"",P102*VLOOKUP(N102,【参考】数式用!$AD$2:$AH$37,MATCH(O102,【参考】数式用!$K$4:$N$4,0)+1,0)),"")</f>
        <v/>
      </c>
      <c r="S102" s="72"/>
      <c r="T102" s="1060"/>
      <c r="U102" s="1061"/>
      <c r="V102" s="520" t="str">
        <f>IFERROR(IF(AND('別紙様式3-2（４・５月）'!O104="",O102&lt;&gt;""),P102,P102*VLOOKUP(AF102,【参考】数式用4!$EY$3:$GF$106,MATCH(N102,【参考】数式用4!$EY$2:$GF$2,0))),"")</f>
        <v/>
      </c>
      <c r="W102" s="49"/>
      <c r="X102" s="71"/>
      <c r="Y102" s="1111" t="str">
        <f>IFERROR(IF(OR('別紙様式3-2（４・５月）'!Z104="ベア加算",'別紙様式3-2（４・５月）'!R104=""),"",X102*VLOOKUP(N102,【参考】数式用!$AD$2:$AH$37,MATCH(W102,【参考】数式用!$K$4:$N$4,0)+1,0)),"")</f>
        <v/>
      </c>
      <c r="Z102" s="1112"/>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58"/>
      <c r="Q103" s="1059"/>
      <c r="R103" s="522" t="str">
        <f>IFERROR(IF(OR('別紙様式3-2（４・５月）'!Z105="ベア加算",'別紙様式3-2（４・５月）'!R105=""),"",P103*VLOOKUP(N103,【参考】数式用!$AD$2:$AH$37,MATCH(O103,【参考】数式用!$K$4:$N$4,0)+1,0)),"")</f>
        <v/>
      </c>
      <c r="S103" s="72"/>
      <c r="T103" s="1060"/>
      <c r="U103" s="1061"/>
      <c r="V103" s="520" t="str">
        <f>IFERROR(IF(AND('別紙様式3-2（４・５月）'!O105="",O103&lt;&gt;""),P103,P103*VLOOKUP(AF103,【参考】数式用4!$EY$3:$GF$106,MATCH(N103,【参考】数式用4!$EY$2:$GF$2,0))),"")</f>
        <v/>
      </c>
      <c r="W103" s="49"/>
      <c r="X103" s="71"/>
      <c r="Y103" s="1111" t="str">
        <f>IFERROR(IF(OR('別紙様式3-2（４・５月）'!Z105="ベア加算",'別紙様式3-2（４・５月）'!R105=""),"",X103*VLOOKUP(N103,【参考】数式用!$AD$2:$AH$37,MATCH(W103,【参考】数式用!$K$4:$N$4,0)+1,0)),"")</f>
        <v/>
      </c>
      <c r="Z103" s="1112"/>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58"/>
      <c r="Q104" s="1059"/>
      <c r="R104" s="522" t="str">
        <f>IFERROR(IF(OR('別紙様式3-2（４・５月）'!Z106="ベア加算",'別紙様式3-2（４・５月）'!R106=""),"",P104*VLOOKUP(N104,【参考】数式用!$AD$2:$AH$37,MATCH(O104,【参考】数式用!$K$4:$N$4,0)+1,0)),"")</f>
        <v/>
      </c>
      <c r="S104" s="72"/>
      <c r="T104" s="1060"/>
      <c r="U104" s="1061"/>
      <c r="V104" s="520" t="str">
        <f>IFERROR(IF(AND('別紙様式3-2（４・５月）'!O106="",O104&lt;&gt;""),P104,P104*VLOOKUP(AF104,【参考】数式用4!$EY$3:$GF$106,MATCH(N104,【参考】数式用4!$EY$2:$GF$2,0))),"")</f>
        <v/>
      </c>
      <c r="W104" s="49"/>
      <c r="X104" s="71"/>
      <c r="Y104" s="1111" t="str">
        <f>IFERROR(IF(OR('別紙様式3-2（４・５月）'!Z106="ベア加算",'別紙様式3-2（４・５月）'!R106=""),"",X104*VLOOKUP(N104,【参考】数式用!$AD$2:$AH$37,MATCH(W104,【参考】数式用!$K$4:$N$4,0)+1,0)),"")</f>
        <v/>
      </c>
      <c r="Z104" s="1112"/>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58"/>
      <c r="Q105" s="1059"/>
      <c r="R105" s="522" t="str">
        <f>IFERROR(IF(OR('別紙様式3-2（４・５月）'!Z107="ベア加算",'別紙様式3-2（４・５月）'!R107=""),"",P105*VLOOKUP(N105,【参考】数式用!$AD$2:$AH$37,MATCH(O105,【参考】数式用!$K$4:$N$4,0)+1,0)),"")</f>
        <v/>
      </c>
      <c r="S105" s="72"/>
      <c r="T105" s="1060"/>
      <c r="U105" s="1061"/>
      <c r="V105" s="520" t="str">
        <f>IFERROR(IF(AND('別紙様式3-2（４・５月）'!O107="",O105&lt;&gt;""),P105,P105*VLOOKUP(AF105,【参考】数式用4!$EY$3:$GF$106,MATCH(N105,【参考】数式用4!$EY$2:$GF$2,0))),"")</f>
        <v/>
      </c>
      <c r="W105" s="49"/>
      <c r="X105" s="71"/>
      <c r="Y105" s="1111" t="str">
        <f>IFERROR(IF(OR('別紙様式3-2（４・５月）'!Z107="ベア加算",'別紙様式3-2（４・５月）'!R107=""),"",X105*VLOOKUP(N105,【参考】数式用!$AD$2:$AH$37,MATCH(W105,【参考】数式用!$K$4:$N$4,0)+1,0)),"")</f>
        <v/>
      </c>
      <c r="Z105" s="1112"/>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58"/>
      <c r="Q106" s="1059"/>
      <c r="R106" s="522" t="str">
        <f>IFERROR(IF(OR('別紙様式3-2（４・５月）'!Z108="ベア加算",'別紙様式3-2（４・５月）'!R108=""),"",P106*VLOOKUP(N106,【参考】数式用!$AD$2:$AH$37,MATCH(O106,【参考】数式用!$K$4:$N$4,0)+1,0)),"")</f>
        <v/>
      </c>
      <c r="S106" s="72"/>
      <c r="T106" s="1060"/>
      <c r="U106" s="1061"/>
      <c r="V106" s="520" t="str">
        <f>IFERROR(IF(AND('別紙様式3-2（４・５月）'!O108="",O106&lt;&gt;""),P106,P106*VLOOKUP(AF106,【参考】数式用4!$EY$3:$GF$106,MATCH(N106,【参考】数式用4!$EY$2:$GF$2,0))),"")</f>
        <v/>
      </c>
      <c r="W106" s="49"/>
      <c r="X106" s="71"/>
      <c r="Y106" s="1111" t="str">
        <f>IFERROR(IF(OR('別紙様式3-2（４・５月）'!Z108="ベア加算",'別紙様式3-2（４・５月）'!R108=""),"",X106*VLOOKUP(N106,【参考】数式用!$AD$2:$AH$37,MATCH(W106,【参考】数式用!$K$4:$N$4,0)+1,0)),"")</f>
        <v/>
      </c>
      <c r="Z106" s="1112"/>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58"/>
      <c r="Q107" s="1059"/>
      <c r="R107" s="522" t="str">
        <f>IFERROR(IF(OR('別紙様式3-2（４・５月）'!Z109="ベア加算",'別紙様式3-2（４・５月）'!R109=""),"",P107*VLOOKUP(N107,【参考】数式用!$AD$2:$AH$37,MATCH(O107,【参考】数式用!$K$4:$N$4,0)+1,0)),"")</f>
        <v/>
      </c>
      <c r="S107" s="72"/>
      <c r="T107" s="1060"/>
      <c r="U107" s="1061"/>
      <c r="V107" s="520" t="str">
        <f>IFERROR(IF(AND('別紙様式3-2（４・５月）'!O109="",O107&lt;&gt;""),P107,P107*VLOOKUP(AF107,【参考】数式用4!$EY$3:$GF$106,MATCH(N107,【参考】数式用4!$EY$2:$GF$2,0))),"")</f>
        <v/>
      </c>
      <c r="W107" s="49"/>
      <c r="X107" s="71"/>
      <c r="Y107" s="1111" t="str">
        <f>IFERROR(IF(OR('別紙様式3-2（４・５月）'!Z109="ベア加算",'別紙様式3-2（４・５月）'!R109=""),"",X107*VLOOKUP(N107,【参考】数式用!$AD$2:$AH$37,MATCH(W107,【参考】数式用!$K$4:$N$4,0)+1,0)),"")</f>
        <v/>
      </c>
      <c r="Z107" s="1112"/>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58"/>
      <c r="Q108" s="1059"/>
      <c r="R108" s="522" t="str">
        <f>IFERROR(IF(OR('別紙様式3-2（４・５月）'!Z110="ベア加算",'別紙様式3-2（４・５月）'!R110=""),"",P108*VLOOKUP(N108,【参考】数式用!$AD$2:$AH$37,MATCH(O108,【参考】数式用!$K$4:$N$4,0)+1,0)),"")</f>
        <v/>
      </c>
      <c r="S108" s="72"/>
      <c r="T108" s="1060"/>
      <c r="U108" s="1061"/>
      <c r="V108" s="520" t="str">
        <f>IFERROR(IF(AND('別紙様式3-2（４・５月）'!O110="",O108&lt;&gt;""),P108,P108*VLOOKUP(AF108,【参考】数式用4!$EY$3:$GF$106,MATCH(N108,【参考】数式用4!$EY$2:$GF$2,0))),"")</f>
        <v/>
      </c>
      <c r="W108" s="49"/>
      <c r="X108" s="71"/>
      <c r="Y108" s="1111" t="str">
        <f>IFERROR(IF(OR('別紙様式3-2（４・５月）'!Z110="ベア加算",'別紙様式3-2（４・５月）'!R110=""),"",X108*VLOOKUP(N108,【参考】数式用!$AD$2:$AH$37,MATCH(W108,【参考】数式用!$K$4:$N$4,0)+1,0)),"")</f>
        <v/>
      </c>
      <c r="Z108" s="1112"/>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58"/>
      <c r="Q109" s="1059"/>
      <c r="R109" s="522" t="str">
        <f>IFERROR(IF(OR('別紙様式3-2（４・５月）'!Z111="ベア加算",'別紙様式3-2（４・５月）'!R111=""),"",P109*VLOOKUP(N109,【参考】数式用!$AD$2:$AH$37,MATCH(O109,【参考】数式用!$K$4:$N$4,0)+1,0)),"")</f>
        <v/>
      </c>
      <c r="S109" s="72"/>
      <c r="T109" s="1060"/>
      <c r="U109" s="1061"/>
      <c r="V109" s="520" t="str">
        <f>IFERROR(IF(AND('別紙様式3-2（４・５月）'!O111="",O109&lt;&gt;""),P109,P109*VLOOKUP(AF109,【参考】数式用4!$EY$3:$GF$106,MATCH(N109,【参考】数式用4!$EY$2:$GF$2,0))),"")</f>
        <v/>
      </c>
      <c r="W109" s="49"/>
      <c r="X109" s="71"/>
      <c r="Y109" s="1111" t="str">
        <f>IFERROR(IF(OR('別紙様式3-2（４・５月）'!Z111="ベア加算",'別紙様式3-2（４・５月）'!R111=""),"",X109*VLOOKUP(N109,【参考】数式用!$AD$2:$AH$37,MATCH(W109,【参考】数式用!$K$4:$N$4,0)+1,0)),"")</f>
        <v/>
      </c>
      <c r="Z109" s="1112"/>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58"/>
      <c r="Q110" s="1059"/>
      <c r="R110" s="522" t="str">
        <f>IFERROR(IF(OR('別紙様式3-2（４・５月）'!Z112="ベア加算",'別紙様式3-2（４・５月）'!R112=""),"",P110*VLOOKUP(N110,【参考】数式用!$AD$2:$AH$37,MATCH(O110,【参考】数式用!$K$4:$N$4,0)+1,0)),"")</f>
        <v/>
      </c>
      <c r="S110" s="72"/>
      <c r="T110" s="1060"/>
      <c r="U110" s="1061"/>
      <c r="V110" s="520" t="str">
        <f>IFERROR(IF(AND('別紙様式3-2（４・５月）'!O112="",O110&lt;&gt;""),P110,P110*VLOOKUP(AF110,【参考】数式用4!$EY$3:$GF$106,MATCH(N110,【参考】数式用4!$EY$2:$GF$2,0))),"")</f>
        <v/>
      </c>
      <c r="W110" s="49"/>
      <c r="X110" s="71"/>
      <c r="Y110" s="1111" t="str">
        <f>IFERROR(IF(OR('別紙様式3-2（４・５月）'!Z112="ベア加算",'別紙様式3-2（４・５月）'!R112=""),"",X110*VLOOKUP(N110,【参考】数式用!$AD$2:$AH$37,MATCH(W110,【参考】数式用!$K$4:$N$4,0)+1,0)),"")</f>
        <v/>
      </c>
      <c r="Z110" s="1112"/>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58"/>
      <c r="Q111" s="1059"/>
      <c r="R111" s="522" t="str">
        <f>IFERROR(IF(OR('別紙様式3-2（４・５月）'!Z113="ベア加算",'別紙様式3-2（４・５月）'!R113=""),"",P111*VLOOKUP(N111,【参考】数式用!$AD$2:$AH$37,MATCH(O111,【参考】数式用!$K$4:$N$4,0)+1,0)),"")</f>
        <v/>
      </c>
      <c r="S111" s="72"/>
      <c r="T111" s="1060"/>
      <c r="U111" s="1061"/>
      <c r="V111" s="520" t="str">
        <f>IFERROR(IF(AND('別紙様式3-2（４・５月）'!O113="",O111&lt;&gt;""),P111,P111*VLOOKUP(AF111,【参考】数式用4!$EY$3:$GF$106,MATCH(N111,【参考】数式用4!$EY$2:$GF$2,0))),"")</f>
        <v/>
      </c>
      <c r="W111" s="49"/>
      <c r="X111" s="71"/>
      <c r="Y111" s="1111" t="str">
        <f>IFERROR(IF(OR('別紙様式3-2（４・５月）'!Z113="ベア加算",'別紙様式3-2（４・５月）'!R113=""),"",X111*VLOOKUP(N111,【参考】数式用!$AD$2:$AH$37,MATCH(W111,【参考】数式用!$K$4:$N$4,0)+1,0)),"")</f>
        <v/>
      </c>
      <c r="Z111" s="1112"/>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58"/>
      <c r="Q112" s="1059"/>
      <c r="R112" s="522" t="str">
        <f>IFERROR(IF(OR('別紙様式3-2（４・５月）'!Z114="ベア加算",'別紙様式3-2（４・５月）'!R114=""),"",P112*VLOOKUP(N112,【参考】数式用!$AD$2:$AH$37,MATCH(O112,【参考】数式用!$K$4:$N$4,0)+1,0)),"")</f>
        <v/>
      </c>
      <c r="S112" s="72"/>
      <c r="T112" s="1060"/>
      <c r="U112" s="1061"/>
      <c r="V112" s="520" t="str">
        <f>IFERROR(IF(AND('別紙様式3-2（４・５月）'!O114="",O112&lt;&gt;""),P112,P112*VLOOKUP(AF112,【参考】数式用4!$EY$3:$GF$106,MATCH(N112,【参考】数式用4!$EY$2:$GF$2,0))),"")</f>
        <v/>
      </c>
      <c r="W112" s="49"/>
      <c r="X112" s="71"/>
      <c r="Y112" s="1111" t="str">
        <f>IFERROR(IF(OR('別紙様式3-2（４・５月）'!Z114="ベア加算",'別紙様式3-2（４・５月）'!R114=""),"",X112*VLOOKUP(N112,【参考】数式用!$AD$2:$AH$37,MATCH(W112,【参考】数式用!$K$4:$N$4,0)+1,0)),"")</f>
        <v/>
      </c>
      <c r="Z112" s="1112"/>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58"/>
      <c r="Q113" s="1059"/>
      <c r="R113" s="522" t="str">
        <f>IFERROR(IF(OR('別紙様式3-2（４・５月）'!Z115="ベア加算",'別紙様式3-2（４・５月）'!R115=""),"",P113*VLOOKUP(N113,【参考】数式用!$AD$2:$AH$37,MATCH(O113,【参考】数式用!$K$4:$N$4,0)+1,0)),"")</f>
        <v/>
      </c>
      <c r="S113" s="72"/>
      <c r="T113" s="1060"/>
      <c r="U113" s="1061"/>
      <c r="V113" s="520" t="str">
        <f>IFERROR(IF(AND('別紙様式3-2（４・５月）'!O115="",O113&lt;&gt;""),P113,P113*VLOOKUP(AF113,【参考】数式用4!$EY$3:$GF$106,MATCH(N113,【参考】数式用4!$EY$2:$GF$2,0))),"")</f>
        <v/>
      </c>
      <c r="W113" s="50"/>
      <c r="X113" s="71"/>
      <c r="Y113" s="1111" t="str">
        <f>IFERROR(IF(OR('別紙様式3-2（４・５月）'!Z115="ベア加算",'別紙様式3-2（４・５月）'!R115=""),"",X113*VLOOKUP(N113,【参考】数式用!$AD$2:$AH$37,MATCH(W113,【参考】数式用!$K$4:$N$4,0)+1,0)),"")</f>
        <v/>
      </c>
      <c r="Z113" s="1112"/>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2"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
  <cols>
    <col min="1" max="1" width="42.72656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3.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3.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3.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
  <cols>
    <col min="1" max="1" width="16.7265625" customWidth="1"/>
    <col min="3" max="3" width="14.453125" style="7" customWidth="1"/>
    <col min="4" max="4" width="14.453125" style="7" bestFit="1" customWidth="1"/>
  </cols>
  <sheetData>
    <row r="1" spans="1:4" ht="13.5" thickBot="1">
      <c r="A1" s="6" t="s">
        <v>1897</v>
      </c>
      <c r="C1" s="6" t="s">
        <v>1898</v>
      </c>
    </row>
    <row r="2" spans="1:4" ht="13.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3.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3.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
  <cols>
    <col min="1" max="2" width="4.08984375" customWidth="1"/>
    <col min="3" max="3" width="12.26953125" customWidth="1"/>
    <col min="4" max="37" width="5.7265625" customWidth="1"/>
    <col min="38" max="39" width="5" customWidth="1"/>
    <col min="40" max="40" width="22.6328125" customWidth="1"/>
    <col min="41" max="41" width="7.90625" customWidth="1"/>
    <col min="42" max="63" width="7.26953125" customWidth="1"/>
    <col min="66" max="66" width="9" customWidth="1"/>
  </cols>
  <sheetData>
    <row r="2" spans="2:73" ht="72">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
  <cols>
    <col min="1" max="1" width="1.90625" customWidth="1"/>
    <col min="2" max="2" width="4.08984375" customWidth="1"/>
    <col min="3" max="3" width="12.26953125" customWidth="1"/>
    <col min="4" max="36" width="5.7265625" customWidth="1"/>
    <col min="38" max="38" width="2.90625" style="40" customWidth="1"/>
    <col min="39" max="39" width="28" customWidth="1"/>
    <col min="40" max="74" width="5.7265625" customWidth="1"/>
    <col min="75" max="75" width="3.453125" customWidth="1"/>
    <col min="76" max="76" width="10" customWidth="1"/>
    <col min="77" max="116" width="5.7265625" customWidth="1"/>
    <col min="117" max="118" width="5" customWidth="1"/>
    <col min="119" max="119" width="43.453125" customWidth="1"/>
    <col min="120" max="142" width="6.08984375" customWidth="1"/>
    <col min="143" max="143" width="6.6328125" customWidth="1"/>
    <col min="144" max="144" width="6.90625" customWidth="1"/>
    <col min="145" max="154" width="6.6328125" customWidth="1"/>
    <col min="155" max="155" width="50.08984375" bestFit="1" customWidth="1"/>
    <col min="156" max="166" width="6.63281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ht="24">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ht="24">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ht="24">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ht="24">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ht="24">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ht="24">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ht="24">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ht="24">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ht="24">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ht="24">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ht="24">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ht="24">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ht="24">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ht="24">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ht="24">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ht="24">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ht="24">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2025-07-09T08:03:42Z</dcterms:modified>
</cp:coreProperties>
</file>