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3" documentId="13_ncr:1_{8186845A-6B84-4015-ACB0-EA1F890BC4C6}" xr6:coauthVersionLast="47" xr6:coauthVersionMax="47" xr10:uidLastSave="{253C2F5F-A487-4692-BBFD-E858A8AFECAD}"/>
  <workbookProtection workbookAlgorithmName="SHA-512" workbookHashValue="iVnea0fJwVBI+tx38AqJAAKhhPdjo3ihF7RE5EtvzTY1FNgnqlJqdL7AGvAwHwmmjxtkYi81nL3XNB4Km+WpLQ==" workbookSaltValue="eEHBfCnCLP4guwkPNVhXKA=="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W10" i="4"/>
  <c r="BB8" i="4"/>
  <c r="AD8" i="4"/>
  <c r="W8" i="4"/>
  <c r="I8" i="4"/>
  <c r="B8" i="4"/>
</calcChain>
</file>

<file path=xl/sharedStrings.xml><?xml version="1.0" encoding="utf-8"?>
<sst xmlns="http://schemas.openxmlformats.org/spreadsheetml/2006/main" count="247" uniqueCount="123">
  <si>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</si>
  <si>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</si>
  <si>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</si>
  <si>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</si>
  <si>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</si>
  <si>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</si>
  <si>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</si>
  <si>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</si>
  <si>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</si>
  <si>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</si>
  <si>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</si>
  <si>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</si>
  <si>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</si>
  <si>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</si>
  <si>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</si>
  <si>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</si>
  <si>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</si>
  <si>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</si>
  <si>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</si>
  <si>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</si>
  <si>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</si>
  <si>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</si>
  <si>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</si>
  <si>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</si>
  <si>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</si>
  <si>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</si>
  <si>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</si>
  <si>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</si>
  <si>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</si>
  <si>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</si>
  <si>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</si>
  <si>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</si>
  <si>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</si>
  <si>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</si>
  <si>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</si>
  <si>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</si>
  <si>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</si>
  <si>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</si>
  <si>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</si>
  <si>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</si>
  <si>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</si>
  <si>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</si>
  <si>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</si>
  <si>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</si>
  <si>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</si>
  <si>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</si>
  <si>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</si>
  <si>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</si>
  <si>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</si>
  <si>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</si>
  <si>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</si>
  <si>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</si>
  <si>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</si>
  <si>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</si>
  <si>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</si>
  <si>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</si>
  <si>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</si>
  <si>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</si>
  <si>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</si>
  <si>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</si>
  <si>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</si>
  <si>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</si>
  <si>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</si>
  <si>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</si>
  <si>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</si>
  <si>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</si>
  <si>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</si>
  <si>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</si>
  <si>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</si>
  <si>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</si>
  <si>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</si>
  <si>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</si>
  <si>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</si>
  <si>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</si>
  <si>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</si>
  <si>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</si>
  <si>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</si>
  <si>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</si>
  <si>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</si>
  <si>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</si>
  <si>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</si>
  <si>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</si>
  <si>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</si>
  <si>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</si>
  <si>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</si>
  <si>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</si>
  <si>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</si>
  <si>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</si>
  <si>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</si>
  <si>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</si>
  <si>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</si>
  <si>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</si>
  <si>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</si>
  <si>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</si>
  <si>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</si>
  <si>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</si>
  <si>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</si>
  <si>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</si>
  <si>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</si>
  <si>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</si>
  <si>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</si>
  <si>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</si>
  <si>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</si>
  <si>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</si>
  <si>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</si>
  <si>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</si>
  <si>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</si>
  <si>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</si>
  <si>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</si>
  <si>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</si>
  <si>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</si>
  <si>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</si>
  <si>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</si>
  <si>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</si>
  <si>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</si>
  <si>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</si>
  <si>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</si>
  <si>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</si>
  <si>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</si>
  <si>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</si>
  <si>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合併処理浄化槽の耐用年数は30年とされているが、整備から20年以上経過した浄化槽もあるため、今後だんだんと更新時期を迎える浄化槽が増加することが見込まれる。付帯する電気設備関係については5年～10年程度で更新を行っていく。</t>
  </si>
  <si>
    <t>施設の更新については近年見込まれていなかったが、改修や修繕等の経費については今後一定額が必要とされている。
企業債償還の費用及び、維持管理の一部の経費については、一般会計からの繰入によりまかなっているが、環境保全の一環として普及の推進を行っているため、利用料の見直しについては企業会計の観点のみの設定ではなく水源地として環境保全の観点からも慎重に行う必要がある。
令和６年度からは公営企業会計へ移行する。</t>
    <rPh sb="24" eb="26">
      <t>カイシュウ</t>
    </rPh>
    <rPh sb="38" eb="40">
      <t>コンゴ</t>
    </rPh>
    <rPh sb="148" eb="150">
      <t>セッテイ</t>
    </rPh>
    <rPh sb="154" eb="157">
      <t>スイゲンチ</t>
    </rPh>
    <rPh sb="182" eb="184">
      <t>レイワ</t>
    </rPh>
    <rPh sb="185" eb="187">
      <t>ネンド</t>
    </rPh>
    <rPh sb="190" eb="192">
      <t>コウエイ</t>
    </rPh>
    <phoneticPr fontId="4"/>
  </si>
  <si>
    <t>①加入者の増加により収支の状況は安定しており、令和５年度までで公営企業会計移行が完了するため、６年度以降は収益的収支比率は増加すると見込まれる。
本村は源流域にあるため、下流域に安全な飲水を提供するため、昭和60年に浄化槽条例を制定し、いち早く普及を進めてきた。現在も住民の負担を軽減することによって浄化槽の普及に取り組んできている。今後も同程度の比率で推移するものと思われる。
④水質保全の一環として浄化槽の設置を推進しているため、整備については一般会計からの繰入をおこなっており比率が出ない状況である。
⑤浄化槽の普及と神流川の水質保全に対する啓発の一環として利用料を低額としているため経費回収率は低かったが令和４年度は収益的収支比率の増加により経費回収率も増加している。
⑥汚水処理原価は低い水準となっているが、更に効率的な汚水処理実施に務める。
⑦施設利用率は安定している。
⑧特定地域生活排水処理事業における水洗化率は１００％となっている。</t>
    <rPh sb="23" eb="25">
      <t>レイワ</t>
    </rPh>
    <rPh sb="31" eb="33">
      <t>コウエイ</t>
    </rPh>
    <rPh sb="33" eb="35">
      <t>キギョウ</t>
    </rPh>
    <rPh sb="35" eb="37">
      <t>カイケイ</t>
    </rPh>
    <rPh sb="37" eb="39">
      <t>イコウ</t>
    </rPh>
    <rPh sb="40" eb="42">
      <t>カンリョウ</t>
    </rPh>
    <rPh sb="48" eb="50">
      <t>ネンド</t>
    </rPh>
    <rPh sb="50" eb="52">
      <t>イコウ</t>
    </rPh>
    <rPh sb="61" eb="63">
      <t>ゾウカ</t>
    </rPh>
    <rPh sb="66" eb="68">
      <t>ミコ</t>
    </rPh>
    <rPh sb="301" eb="302">
      <t>ヒク</t>
    </rPh>
    <rPh sb="306" eb="308">
      <t>レイワ</t>
    </rPh>
    <rPh sb="309" eb="311">
      <t>ネンド</t>
    </rPh>
    <rPh sb="312" eb="315">
      <t>シュウエキテキ</t>
    </rPh>
    <rPh sb="315" eb="317">
      <t>シュウシ</t>
    </rPh>
    <rPh sb="317" eb="319">
      <t>ヒリツ</t>
    </rPh>
    <rPh sb="320" eb="322">
      <t>ゾウカ</t>
    </rPh>
    <rPh sb="325" eb="327">
      <t>ケイヒ</t>
    </rPh>
    <rPh sb="327" eb="330">
      <t>カイシュウリツ</t>
    </rPh>
    <rPh sb="331" eb="333">
      <t>ゾウカ</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</si>
</sst>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79-447A-935A-ECD10A89BD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79-447A-935A-ECD10A89BD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0C-4FBB-9D83-FF1C7C3347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1B0C-4FBB-9D83-FF1C7C3347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FA-4FFD-B617-6350341498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AFA-4FFD-B617-6350341498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70.11</c:v>
                </c:pt>
                <c:pt idx="1">
                  <c:v>64.03</c:v>
                </c:pt>
                <c:pt idx="2">
                  <c:v>63.57</c:v>
                </c:pt>
                <c:pt idx="3">
                  <c:v>63.91</c:v>
                </c:pt>
                <c:pt idx="4">
                  <c:v>76.400000000000006</c:v>
                </c:pt>
              </c:numCache>
            </c:numRef>
          </c:val>
          <c:extLst>
            <c:ext xmlns:c16="http://schemas.microsoft.com/office/drawing/2014/chart" uri="{C3380CC4-5D6E-409C-BE32-E72D297353CC}">
              <c16:uniqueId val="{00000000-48B2-4CEC-B0EF-AF4032DB05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2-4CEC-B0EF-AF4032DB05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CE-4578-993D-E511B8E09B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CE-4578-993D-E511B8E09B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D-4696-9190-109D2428C9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D-4696-9190-109D2428C9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AF-41B3-96D9-85D2CD404B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AF-41B3-96D9-85D2CD404B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03-40E6-A02D-719A9900ED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03-40E6-A02D-719A9900ED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18-4A74-A2CF-7DAC1D0D9F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0B18-4A74-A2CF-7DAC1D0D9F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57.4</c:v>
                </c:pt>
                <c:pt idx="1">
                  <c:v>50.6</c:v>
                </c:pt>
                <c:pt idx="2">
                  <c:v>50.9</c:v>
                </c:pt>
                <c:pt idx="3">
                  <c:v>51.97</c:v>
                </c:pt>
                <c:pt idx="4">
                  <c:v>66.540000000000006</c:v>
                </c:pt>
              </c:numCache>
            </c:numRef>
          </c:val>
          <c:extLst>
            <c:ext xmlns:c16="http://schemas.microsoft.com/office/drawing/2014/chart" uri="{C3380CC4-5D6E-409C-BE32-E72D297353CC}">
              <c16:uniqueId val="{00000000-2142-47A5-9C23-234211F895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2142-47A5-9C23-234211F895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150.58000000000001</c:v>
                </c:pt>
                <c:pt idx="1">
                  <c:v>171.02</c:v>
                </c:pt>
                <c:pt idx="2">
                  <c:v>183.78</c:v>
                </c:pt>
                <c:pt idx="3">
                  <c:v>193.31</c:v>
                </c:pt>
                <c:pt idx="4">
                  <c:v>153.57</c:v>
                </c:pt>
              </c:numCache>
            </c:numRef>
          </c:val>
          <c:extLst>
            <c:ext xmlns:c16="http://schemas.microsoft.com/office/drawing/2014/chart" uri="{C3380CC4-5D6E-409C-BE32-E72D297353CC}">
              <c16:uniqueId val="{00000000-9B3D-4F48-A862-EFCB8E3824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B3D-4F48-A862-EFCB8E3824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上野村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1075</v>
      </c>
      <c r="AM8" s="37"/>
      <c r="AN8" s="37"/>
      <c r="AO8" s="37"/>
      <c r="AP8" s="37"/>
      <c r="AQ8" s="37"/>
      <c r="AR8" s="37"/>
      <c r="AS8" s="37"/>
      <c r="AT8" s="38">
        <f>データ!T6</f>
        <v>181.85</v>
      </c>
      <c r="AU8" s="38"/>
      <c r="AV8" s="38"/>
      <c r="AW8" s="38"/>
      <c r="AX8" s="38"/>
      <c r="AY8" s="38"/>
      <c r="AZ8" s="38"/>
      <c r="BA8" s="38"/>
      <c r="BB8" s="38">
        <f>データ!U6</f>
        <v>5.91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86.53</v>
      </c>
      <c r="Q10" s="38"/>
      <c r="R10" s="38"/>
      <c r="S10" s="38"/>
      <c r="T10" s="38"/>
      <c r="U10" s="38"/>
      <c r="V10" s="38"/>
      <c r="W10" s="38">
        <f>データ!Q6</f>
        <v>100</v>
      </c>
      <c r="X10" s="38"/>
      <c r="Y10" s="38"/>
      <c r="Z10" s="38"/>
      <c r="AA10" s="38"/>
      <c r="AB10" s="38"/>
      <c r="AC10" s="38"/>
      <c r="AD10" s="37">
        <f>データ!R6</f>
        <v>1800</v>
      </c>
      <c r="AE10" s="37"/>
      <c r="AF10" s="37"/>
      <c r="AG10" s="37"/>
      <c r="AH10" s="37"/>
      <c r="AI10" s="37"/>
      <c r="AJ10" s="37"/>
      <c r="AK10" s="2"/>
      <c r="AL10" s="37">
        <f>データ!V6</f>
        <v>912</v>
      </c>
      <c r="AM10" s="37"/>
      <c r="AN10" s="37"/>
      <c r="AO10" s="37"/>
      <c r="AP10" s="37"/>
      <c r="AQ10" s="37"/>
      <c r="AR10" s="37"/>
      <c r="AS10" s="37"/>
      <c r="AT10" s="38">
        <f>データ!W6</f>
        <v>0.02</v>
      </c>
      <c r="AU10" s="38"/>
      <c r="AV10" s="38"/>
      <c r="AW10" s="38"/>
      <c r="AX10" s="38"/>
      <c r="AY10" s="38"/>
      <c r="AZ10" s="38"/>
      <c r="BA10" s="38"/>
      <c r="BB10" s="38">
        <f>データ!X6</f>
        <v>45600</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122</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120</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121</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9NJmoSe0MuQuOPW8Zm/D65NJ9snkzALuYv1VA/O/XhADRCKskko5MpmKfM20o6uUNRhQl5RzRhxau24czK2JzQ==" saltValue="cRMm8P1XT611IW054VmA6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103667</v>
      </c>
      <c r="D6" s="19">
        <f t="shared" si="3"/>
        <v>47</v>
      </c>
      <c r="E6" s="19">
        <f t="shared" si="3"/>
        <v>18</v>
      </c>
      <c r="F6" s="19">
        <f t="shared" si="3"/>
        <v>0</v>
      </c>
      <c r="G6" s="19">
        <f t="shared" si="3"/>
        <v>0</v>
      </c>
      <c r="H6" s="19" t="str">
        <f t="shared" si="3"/>
        <v>群馬県　上野村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86.53</v>
      </c>
      <c r="Q6" s="20">
        <f t="shared" si="3"/>
        <v>100</v>
      </c>
      <c r="R6" s="20">
        <f t="shared" si="3"/>
        <v>1800</v>
      </c>
      <c r="S6" s="20">
        <f t="shared" si="3"/>
        <v>1075</v>
      </c>
      <c r="T6" s="20">
        <f t="shared" si="3"/>
        <v>181.85</v>
      </c>
      <c r="U6" s="20">
        <f t="shared" si="3"/>
        <v>5.91</v>
      </c>
      <c r="V6" s="20">
        <f t="shared" si="3"/>
        <v>912</v>
      </c>
      <c r="W6" s="20">
        <f t="shared" si="3"/>
        <v>0.02</v>
      </c>
      <c r="X6" s="20">
        <f t="shared" si="3"/>
        <v>45600</v>
      </c>
      <c r="Y6" s="21">
        <f>IF(Y7="",NA(),Y7)</f>
        <v>70.11</v>
      </c>
      <c r="Z6" s="21">
        <f t="shared" ref="Z6:AH6" si="4">IF(Z7="",NA(),Z7)</f>
        <v>64.03</v>
      </c>
      <c r="AA6" s="21">
        <f t="shared" si="4"/>
        <v>63.57</v>
      </c>
      <c r="AB6" s="21">
        <f t="shared" si="4"/>
        <v>63.91</v>
      </c>
      <c r="AC6" s="21">
        <f t="shared" si="4"/>
        <v>76.400000000000006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57.4</v>
      </c>
      <c r="BR6" s="21">
        <f t="shared" ref="BR6:BZ6" si="8">IF(BR7="",NA(),BR7)</f>
        <v>50.6</v>
      </c>
      <c r="BS6" s="21">
        <f t="shared" si="8"/>
        <v>50.9</v>
      </c>
      <c r="BT6" s="21">
        <f t="shared" si="8"/>
        <v>51.97</v>
      </c>
      <c r="BU6" s="21">
        <f t="shared" si="8"/>
        <v>66.540000000000006</v>
      </c>
      <c r="BV6" s="21">
        <f t="shared" si="8"/>
        <v>63.06</v>
      </c>
      <c r="BW6" s="21">
        <f t="shared" si="8"/>
        <v>62.5</v>
      </c>
      <c r="BX6" s="21">
        <f t="shared" si="8"/>
        <v>60.59</v>
      </c>
      <c r="BY6" s="21">
        <f t="shared" si="8"/>
        <v>60</v>
      </c>
      <c r="BZ6" s="21">
        <f t="shared" si="8"/>
        <v>59.01</v>
      </c>
      <c r="CA6" s="20" t="str">
        <f>IF(CA7="","",IF(CA7="-","【-】","【"&amp;SUBSTITUTE(TEXT(CA7,"#,##0.00"),"-","△")&amp;"】"))</f>
        <v>【57.03】</v>
      </c>
      <c r="CB6" s="21">
        <f>IF(CB7="",NA(),CB7)</f>
        <v>150.58000000000001</v>
      </c>
      <c r="CC6" s="21">
        <f t="shared" ref="CC6:CK6" si="9">IF(CC7="",NA(),CC7)</f>
        <v>171.02</v>
      </c>
      <c r="CD6" s="21">
        <f t="shared" si="9"/>
        <v>183.78</v>
      </c>
      <c r="CE6" s="21">
        <f t="shared" si="9"/>
        <v>193.31</v>
      </c>
      <c r="CF6" s="21">
        <f t="shared" si="9"/>
        <v>153.57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103667</v>
      </c>
      <c r="D7" s="23">
        <v>47</v>
      </c>
      <c r="E7" s="23">
        <v>18</v>
      </c>
      <c r="F7" s="23">
        <v>0</v>
      </c>
      <c r="G7" s="23">
        <v>0</v>
      </c>
      <c r="H7" s="23" t="s">
        <v>99</v>
      </c>
      <c r="I7" s="23" t="s">
        <v>100</v>
      </c>
      <c r="J7" s="23" t="s">
        <v>101</v>
      </c>
      <c r="K7" s="23" t="s">
        <v>102</v>
      </c>
      <c r="L7" s="23" t="s">
        <v>103</v>
      </c>
      <c r="M7" s="23" t="s">
        <v>104</v>
      </c>
      <c r="N7" s="24" t="s">
        <v>105</v>
      </c>
      <c r="O7" s="24" t="s">
        <v>106</v>
      </c>
      <c r="P7" s="24">
        <v>86.53</v>
      </c>
      <c r="Q7" s="24">
        <v>100</v>
      </c>
      <c r="R7" s="24">
        <v>1800</v>
      </c>
      <c r="S7" s="24">
        <v>1075</v>
      </c>
      <c r="T7" s="24">
        <v>181.85</v>
      </c>
      <c r="U7" s="24">
        <v>5.91</v>
      </c>
      <c r="V7" s="24">
        <v>912</v>
      </c>
      <c r="W7" s="24">
        <v>0.02</v>
      </c>
      <c r="X7" s="24">
        <v>45600</v>
      </c>
      <c r="Y7" s="24">
        <v>70.11</v>
      </c>
      <c r="Z7" s="24">
        <v>64.03</v>
      </c>
      <c r="AA7" s="24">
        <v>63.57</v>
      </c>
      <c r="AB7" s="24">
        <v>63.91</v>
      </c>
      <c r="AC7" s="24">
        <v>76.400000000000006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57.4</v>
      </c>
      <c r="BR7" s="24">
        <v>50.6</v>
      </c>
      <c r="BS7" s="24">
        <v>50.9</v>
      </c>
      <c r="BT7" s="24">
        <v>51.97</v>
      </c>
      <c r="BU7" s="24">
        <v>66.540000000000006</v>
      </c>
      <c r="BV7" s="24">
        <v>63.06</v>
      </c>
      <c r="BW7" s="24">
        <v>62.5</v>
      </c>
      <c r="BX7" s="24">
        <v>60.59</v>
      </c>
      <c r="BY7" s="24">
        <v>60</v>
      </c>
      <c r="BZ7" s="24">
        <v>59.01</v>
      </c>
      <c r="CA7" s="24">
        <v>57.03</v>
      </c>
      <c r="CB7" s="24">
        <v>150.58000000000001</v>
      </c>
      <c r="CC7" s="24">
        <v>171.02</v>
      </c>
      <c r="CD7" s="24">
        <v>183.78</v>
      </c>
      <c r="CE7" s="24">
        <v>193.31</v>
      </c>
      <c r="CF7" s="24">
        <v>153.57</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2023-12-12T02:59:49Z</dcterms:created>
  <dcterms:modified xsi:type="dcterms:W3CDTF">2024-02-06T04:21:55Z</dcterms:modified>
  <cp:category/>
</cp:coreProperties>
</file>