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0.1.36.23\地方債係\09-公営企業\Ⅰ_公営企業決算調査\07経営比較分析表\R05（R4決算）\06 確認済みファイル（HP掲載用）\27 川場村●■△▲\"/>
    </mc:Choice>
  </mc:AlternateContent>
  <xr:revisionPtr revIDLastSave="0" documentId="13_ncr:1_{0EE2CBA0-CA8E-4632-81F0-D56AD22C9D03}" xr6:coauthVersionLast="47" xr6:coauthVersionMax="47" xr10:uidLastSave="{00000000-0000-0000-0000-000000000000}"/>
  <workbookProtection workbookAlgorithmName="SHA-512" workbookHashValue="E5OPf4o6jqOBZzRi4GDwez0Gjt6lbjq7NjXwiNkFrzUjYqq8IPU3kTODKVlxrFyNVTK9sLGv/3TgKfv70eAfnQ==" workbookSaltValue="O/VdsZi6+GgbeOvNLG0D5g==" workbookSpinCount="100000" lockStructure="1"/>
  <bookViews>
    <workbookView xWindow="-120" yWindow="-120" windowWidth="19440" windowHeight="1500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T6" i="5"/>
  <c r="S6" i="5"/>
  <c r="R6" i="5"/>
  <c r="AD10" i="4" s="1"/>
  <c r="Q6" i="5"/>
  <c r="W10" i="4" s="1"/>
  <c r="P6" i="5"/>
  <c r="O6" i="5"/>
  <c r="I10" i="4" s="1"/>
  <c r="N6" i="5"/>
  <c r="B10" i="4" s="1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6" i="4"/>
  <c r="H86" i="4"/>
  <c r="E86" i="4"/>
  <c r="BB10" i="4"/>
  <c r="AL10" i="4"/>
  <c r="P10" i="4"/>
  <c r="BB8" i="4"/>
  <c r="AT8" i="4"/>
  <c r="AL8" i="4"/>
  <c r="W8" i="4"/>
  <c r="P8" i="4"/>
  <c r="B6" i="4"/>
</calcChain>
</file>

<file path=xl/sharedStrings.xml><?xml version="1.0" encoding="utf-8"?>
<sst xmlns="http://schemas.openxmlformats.org/spreadsheetml/2006/main" count="236" uniqueCount="120">
  <si>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</si>
  <si>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</si>
  <si>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</si>
  <si>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</si>
  <si>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</si>
  <si>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</si>
  <si>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</si>
  <si>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</si>
  <si>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</si>
  <si>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</si>
  <si>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</si>
  <si>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</si>
  <si>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</si>
  <si>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</si>
  <si>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</si>
  <si>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</si>
  <si>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</si>
  <si>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</si>
  <si>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</si>
  <si>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</si>
  <si>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</si>
  <si>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</si>
  <si>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</si>
  <si>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</si>
  <si>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</si>
  <si>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</si>
  <si>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</si>
  <si>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</si>
  <si>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</si>
  <si>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</si>
  <si>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</si>
  <si>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</si>
  <si>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</si>
  <si>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</si>
  <si>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</si>
  <si>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</si>
  <si>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</si>
  <si>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</si>
  <si>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</si>
  <si>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</si>
  <si>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</si>
  <si>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</si>
  <si>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</si>
  <si>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</si>
  <si>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</si>
  <si>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</si>
  <si>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</si>
  <si>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</si>
  <si>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</si>
  <si>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</si>
  <si>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</si>
  <si>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</si>
  <si>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</si>
  <si>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</si>
  <si>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</si>
  <si>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</si>
  <si>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</si>
  <si>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</si>
  <si>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</si>
  <si>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</si>
  <si>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</si>
  <si>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</si>
  <si>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</si>
  <si>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</si>
  <si>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</si>
  <si>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</si>
  <si>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</si>
  <si>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</si>
  <si>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</si>
  <si>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</si>
  <si>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</si>
  <si>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</si>
  <si>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</si>
  <si>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</si>
  <si>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</si>
  <si>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</si>
  <si>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</si>
  <si>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</si>
  <si>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</si>
  <si>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</si>
  <si>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</si>
  <si>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</si>
  <si>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</si>
  <si>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</si>
  <si>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</si>
  <si>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</si>
  <si>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</si>
  <si>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</si>
  <si>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</si>
  <si>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</si>
  <si>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</si>
  <si>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</si>
  <si>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</si>
  <si>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</si>
  <si>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</si>
  <si>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</si>
  <si>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</si>
  <si>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</si>
  <si>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川場村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</si>
  <si>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</si>
  <si>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</si>
  <si>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</si>
  <si>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</si>
  <si>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</si>
  <si>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</si>
  <si>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</si>
  <si>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</si>
  <si>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</si>
  <si>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</si>
  <si>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</si>
  <si>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</si>
  <si>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</si>
  <si>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</si>
  <si>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</si>
  <si>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</si>
  <si>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</si>
  <si>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</si>
  <si>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浄化センターは、経年劣化により修繕箇所が増加している。電気設備の更新工事を実施予定であったが、予算の確保ができず、令和５年度実施予定。
　ストックマネジメント計画が更新の時期を迎えるため、先に計画の更新を実施、今後の維持管理の目安とする。
　管渠については比較的新しいため、点検・調査を行っていくことで、異常箇所を早期に発見し、維持管理に努めていく。</t>
    <phoneticPr fontId="4"/>
  </si>
  <si>
    <t>2系列運転を開始し維持管理費用が増加、コロナの影響で諸経費の高騰も重なり、厳しい経営状況となっている。また、一般会計の負担により経営の大部分を賄っており、一般会計の負担も増大している。
　令和3年度末に料金の改定を行ったものの、大幅な増額改定は村民の負担となるため、徐々に改定を進めていく予定である。
　ストックマネジメント計画による計画的な維持管理をし、経費の平準化にも努める。
　</t>
    <rPh sb="94" eb="96">
      <t>レイワ</t>
    </rPh>
    <rPh sb="97" eb="100">
      <t>ネンドマツ</t>
    </rPh>
    <rPh sb="101" eb="103">
      <t>リョウキン</t>
    </rPh>
    <rPh sb="104" eb="106">
      <t>カイテイ</t>
    </rPh>
    <rPh sb="107" eb="108">
      <t>オコナ</t>
    </rPh>
    <phoneticPr fontId="4"/>
  </si>
  <si>
    <t>「収益的収支比率」は前年と比較し、減少している。これは、営業収益は増加しているものの、国庫補助金の受け入れがなかったことと、他会計繰入金が、減少したことによる、総収益の減少によるものである。
「経費回収率」は増加しているが、これは令和3年度末に行った下水道料金改定による、使用料増加のためである。
　「汚水処理原価」は料金改定に伴い減少しているが、修繕箇所が増加してきていることにより、今後、増加することが予想される。
　「企業債残高対事業規模比率」は、地方債現在高をすべて一般会計負担額として計算しているため、数値が出てこない。
　「施設利用率」は微増しているが、今後の人口減少などにより減少することが考えられる。
　「水洗化率」については、令和2年度まで水洗化人口総数の捉え方が間違っており、令和3年度からの数値が正しいものとなっている。少しづつ水洗化率は上昇してきている。
　一般会計負担額で経営の大部分を賄っているのが現状であり、健全性･効率性ともに良くない状態が続いている。　　　　　　
　</t>
    <rPh sb="10" eb="12">
      <t>ゼンネン</t>
    </rPh>
    <rPh sb="13" eb="15">
      <t>ヒカク</t>
    </rPh>
    <rPh sb="17" eb="19">
      <t>ゲンショウ</t>
    </rPh>
    <rPh sb="28" eb="30">
      <t>エイギョウ</t>
    </rPh>
    <rPh sb="30" eb="32">
      <t>シュウエキ</t>
    </rPh>
    <rPh sb="33" eb="35">
      <t>ゾウカ</t>
    </rPh>
    <rPh sb="43" eb="45">
      <t>コッコ</t>
    </rPh>
    <rPh sb="45" eb="48">
      <t>ホジョキン</t>
    </rPh>
    <rPh sb="49" eb="50">
      <t>ウ</t>
    </rPh>
    <rPh sb="51" eb="52">
      <t>イ</t>
    </rPh>
    <rPh sb="62" eb="63">
      <t>ホカ</t>
    </rPh>
    <rPh sb="63" eb="65">
      <t>カイケイ</t>
    </rPh>
    <rPh sb="65" eb="68">
      <t>クリイレキン</t>
    </rPh>
    <rPh sb="70" eb="72">
      <t>ゲンショウ</t>
    </rPh>
    <rPh sb="80" eb="83">
      <t>ソウシュウエキ</t>
    </rPh>
    <rPh sb="84" eb="86">
      <t>ゲンショウ</t>
    </rPh>
    <rPh sb="104" eb="106">
      <t>ゾウカ</t>
    </rPh>
    <rPh sb="115" eb="117">
      <t>レイワ</t>
    </rPh>
    <rPh sb="118" eb="121">
      <t>ネンドマツ</t>
    </rPh>
    <rPh sb="122" eb="123">
      <t>オコナ</t>
    </rPh>
    <rPh sb="125" eb="128">
      <t>ゲスイドウ</t>
    </rPh>
    <rPh sb="128" eb="130">
      <t>リョウキン</t>
    </rPh>
    <rPh sb="130" eb="132">
      <t>カイテイ</t>
    </rPh>
    <rPh sb="136" eb="139">
      <t>シヨウリョウ</t>
    </rPh>
    <rPh sb="139" eb="141">
      <t>ゾウカ</t>
    </rPh>
    <rPh sb="159" eb="161">
      <t>リョウキン</t>
    </rPh>
    <rPh sb="161" eb="163">
      <t>カイテイ</t>
    </rPh>
    <rPh sb="164" eb="165">
      <t>トモナ</t>
    </rPh>
    <rPh sb="166" eb="168">
      <t>ゲンショウ</t>
    </rPh>
    <rPh sb="174" eb="176">
      <t>シュウゼン</t>
    </rPh>
    <rPh sb="176" eb="178">
      <t>カショ</t>
    </rPh>
    <rPh sb="179" eb="181">
      <t>ゾウカ</t>
    </rPh>
    <rPh sb="194" eb="195">
      <t>アト</t>
    </rPh>
    <rPh sb="322" eb="324">
      <t>レイワ</t>
    </rPh>
    <rPh sb="325" eb="326">
      <t>ネン</t>
    </rPh>
    <rPh sb="326" eb="327">
      <t>ド</t>
    </rPh>
    <rPh sb="348" eb="350">
      <t>レイワ</t>
    </rPh>
    <rPh sb="351" eb="352">
      <t>ネン</t>
    </rPh>
    <rPh sb="352" eb="353">
      <t>ド</t>
    </rPh>
    <rPh sb="356" eb="358">
      <t>スウチ</t>
    </rPh>
    <rPh sb="359" eb="360">
      <t>タダ</t>
    </rPh>
    <rPh sb="371" eb="372">
      <t>スコ</t>
    </rPh>
    <rPh sb="375" eb="378">
      <t>スイセンカ</t>
    </rPh>
    <rPh sb="378" eb="379">
      <t>リツ</t>
    </rPh>
    <rPh sb="380" eb="382">
      <t>ジョウショウ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</si>
</sst>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19-474E-92B9-A34723C83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0.36</c:v>
                </c:pt>
                <c:pt idx="2">
                  <c:v>0.39</c:v>
                </c:pt>
                <c:pt idx="3">
                  <c:v>0.1</c:v>
                </c:pt>
                <c:pt idx="4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19-474E-92B9-A34723C83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49.25</c:v>
                </c:pt>
                <c:pt idx="1">
                  <c:v>48.6</c:v>
                </c:pt>
                <c:pt idx="2">
                  <c:v>50.35</c:v>
                </c:pt>
                <c:pt idx="3">
                  <c:v>51.45</c:v>
                </c:pt>
                <c:pt idx="4">
                  <c:v>51.55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D3-4FE6-BA88-64624F15B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42.56</c:v>
                </c:pt>
                <c:pt idx="1">
                  <c:v>42.47</c:v>
                </c:pt>
                <c:pt idx="2">
                  <c:v>42.4</c:v>
                </c:pt>
                <c:pt idx="3">
                  <c:v>42.28</c:v>
                </c:pt>
                <c:pt idx="4">
                  <c:v>41.06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D3-4FE6-BA88-64624F15B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82.38</c:v>
                </c:pt>
                <c:pt idx="1">
                  <c:v>81.97</c:v>
                </c:pt>
                <c:pt idx="2">
                  <c:v>83.42</c:v>
                </c:pt>
                <c:pt idx="3">
                  <c:v>91.54</c:v>
                </c:pt>
                <c:pt idx="4">
                  <c:v>92.3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EB-4A34-9E59-7EDA87A86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83.32</c:v>
                </c:pt>
                <c:pt idx="1">
                  <c:v>83.75</c:v>
                </c:pt>
                <c:pt idx="2">
                  <c:v>84.19</c:v>
                </c:pt>
                <c:pt idx="3">
                  <c:v>84.34</c:v>
                </c:pt>
                <c:pt idx="4">
                  <c:v>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EB-4A34-9E59-7EDA87A86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39.729999999999997</c:v>
                </c:pt>
                <c:pt idx="1">
                  <c:v>38.659999999999997</c:v>
                </c:pt>
                <c:pt idx="2">
                  <c:v>40.159999999999997</c:v>
                </c:pt>
                <c:pt idx="3">
                  <c:v>38.92</c:v>
                </c:pt>
                <c:pt idx="4">
                  <c:v>34.82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7B-46DF-A46A-B99AD17CB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7B-46DF-A46A-B99AD17CB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D-4B9E-BF48-B09A653B6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7D-4B9E-BF48-B09A653B6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9A-499D-8023-9F34042BA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9A-499D-8023-9F34042BA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E5-40CB-9AF6-47D65D836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E5-40CB-9AF6-47D65D836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2-43AC-BAAA-CFD95587D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22-43AC-BAAA-CFD95587D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15-49E6-AF21-F2979F100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1194.1500000000001</c:v>
                </c:pt>
                <c:pt idx="1">
                  <c:v>1206.79</c:v>
                </c:pt>
                <c:pt idx="2">
                  <c:v>1258.43</c:v>
                </c:pt>
                <c:pt idx="3">
                  <c:v>1163.75</c:v>
                </c:pt>
                <c:pt idx="4">
                  <c:v>1195.47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15-49E6-AF21-F2979F100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20.12</c:v>
                </c:pt>
                <c:pt idx="1">
                  <c:v>19.84</c:v>
                </c:pt>
                <c:pt idx="2">
                  <c:v>19.63</c:v>
                </c:pt>
                <c:pt idx="3">
                  <c:v>18.91</c:v>
                </c:pt>
                <c:pt idx="4">
                  <c:v>23.14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62-4D98-AEF4-F603209F1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72.260000000000005</c:v>
                </c:pt>
                <c:pt idx="1">
                  <c:v>71.84</c:v>
                </c:pt>
                <c:pt idx="2">
                  <c:v>73.36</c:v>
                </c:pt>
                <c:pt idx="3">
                  <c:v>72.599999999999994</c:v>
                </c:pt>
                <c:pt idx="4">
                  <c:v>69.430000000000007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62-4D98-AEF4-F603209F1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442.6</c:v>
                </c:pt>
                <c:pt idx="1">
                  <c:v>449.33</c:v>
                </c:pt>
                <c:pt idx="2">
                  <c:v>467.48</c:v>
                </c:pt>
                <c:pt idx="3">
                  <c:v>484.88</c:v>
                </c:pt>
                <c:pt idx="4">
                  <c:v>376.82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9D-4D5E-8E75-3088E090C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230.02</c:v>
                </c:pt>
                <c:pt idx="1">
                  <c:v>228.47</c:v>
                </c:pt>
                <c:pt idx="2">
                  <c:v>224.88</c:v>
                </c:pt>
                <c:pt idx="3">
                  <c:v>228.64</c:v>
                </c:pt>
                <c:pt idx="4">
                  <c:v>239.46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9D-4D5E-8E75-3088E090C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【1,182.11】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【220.62】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="90" zoomScaleNormal="9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群馬県　川場村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特定環境保全公共下水道</v>
      </c>
      <c r="Q8" s="65"/>
      <c r="R8" s="65"/>
      <c r="S8" s="65"/>
      <c r="T8" s="65"/>
      <c r="U8" s="65"/>
      <c r="V8" s="65"/>
      <c r="W8" s="65" t="str">
        <f>データ!L6</f>
        <v>D2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>
        <f>データ!S6</f>
        <v>3105</v>
      </c>
      <c r="AM8" s="46"/>
      <c r="AN8" s="46"/>
      <c r="AO8" s="46"/>
      <c r="AP8" s="46"/>
      <c r="AQ8" s="46"/>
      <c r="AR8" s="46"/>
      <c r="AS8" s="46"/>
      <c r="AT8" s="45">
        <f>データ!T6</f>
        <v>85.25</v>
      </c>
      <c r="AU8" s="45"/>
      <c r="AV8" s="45"/>
      <c r="AW8" s="45"/>
      <c r="AX8" s="45"/>
      <c r="AY8" s="45"/>
      <c r="AZ8" s="45"/>
      <c r="BA8" s="45"/>
      <c r="BB8" s="45">
        <f>データ!U6</f>
        <v>36.42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88.46</v>
      </c>
      <c r="Q10" s="45"/>
      <c r="R10" s="45"/>
      <c r="S10" s="45"/>
      <c r="T10" s="45"/>
      <c r="U10" s="45"/>
      <c r="V10" s="45"/>
      <c r="W10" s="45">
        <f>データ!Q6</f>
        <v>124.15</v>
      </c>
      <c r="X10" s="45"/>
      <c r="Y10" s="45"/>
      <c r="Z10" s="45"/>
      <c r="AA10" s="45"/>
      <c r="AB10" s="45"/>
      <c r="AC10" s="45"/>
      <c r="AD10" s="46">
        <f>データ!R6</f>
        <v>1760</v>
      </c>
      <c r="AE10" s="46"/>
      <c r="AF10" s="46"/>
      <c r="AG10" s="46"/>
      <c r="AH10" s="46"/>
      <c r="AI10" s="46"/>
      <c r="AJ10" s="46"/>
      <c r="AK10" s="2"/>
      <c r="AL10" s="46">
        <f>データ!V6</f>
        <v>2729</v>
      </c>
      <c r="AM10" s="46"/>
      <c r="AN10" s="46"/>
      <c r="AO10" s="46"/>
      <c r="AP10" s="46"/>
      <c r="AQ10" s="46"/>
      <c r="AR10" s="46"/>
      <c r="AS10" s="46"/>
      <c r="AT10" s="45">
        <f>データ!W6</f>
        <v>1.58</v>
      </c>
      <c r="AU10" s="45"/>
      <c r="AV10" s="45"/>
      <c r="AW10" s="45"/>
      <c r="AX10" s="45"/>
      <c r="AY10" s="45"/>
      <c r="AZ10" s="45"/>
      <c r="BA10" s="45"/>
      <c r="BB10" s="45">
        <f>データ!X6</f>
        <v>1727.22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119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117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118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44</v>
      </c>
      <c r="H86" s="12" t="str">
        <f>データ!BP6</f>
        <v>【1,182.11】</v>
      </c>
      <c r="I86" s="12" t="str">
        <f>データ!CA6</f>
        <v>【73.78】</v>
      </c>
      <c r="J86" s="12" t="str">
        <f>データ!CL6</f>
        <v>【220.62】</v>
      </c>
      <c r="K86" s="12" t="str">
        <f>データ!CW6</f>
        <v>【42.22】</v>
      </c>
      <c r="L86" s="12" t="str">
        <f>データ!DH6</f>
        <v>【85.67】</v>
      </c>
      <c r="M86" s="12" t="s">
        <v>43</v>
      </c>
      <c r="N86" s="12" t="s">
        <v>44</v>
      </c>
      <c r="O86" s="12" t="str">
        <f>データ!EO6</f>
        <v>【0.13】</v>
      </c>
    </row>
  </sheetData>
  <sheetProtection algorithmName="SHA-512" hashValue="jIyuRF0S5wu+sxwkWbzRhhUiKC32LINbE9n663u20PG/tbI1We9IPeDG+GAi3z9Tj8tK6a8eEHGg1/VtGxHY2Q==" saltValue="Me8+mvLHnyyZ+uA/XdLImA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2022</v>
      </c>
      <c r="C6" s="19">
        <f t="shared" ref="C6:X6" si="3">C7</f>
        <v>104442</v>
      </c>
      <c r="D6" s="19">
        <f t="shared" si="3"/>
        <v>47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群馬県　川場村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88.46</v>
      </c>
      <c r="Q6" s="20">
        <f t="shared" si="3"/>
        <v>124.15</v>
      </c>
      <c r="R6" s="20">
        <f t="shared" si="3"/>
        <v>1760</v>
      </c>
      <c r="S6" s="20">
        <f t="shared" si="3"/>
        <v>3105</v>
      </c>
      <c r="T6" s="20">
        <f t="shared" si="3"/>
        <v>85.25</v>
      </c>
      <c r="U6" s="20">
        <f t="shared" si="3"/>
        <v>36.42</v>
      </c>
      <c r="V6" s="20">
        <f t="shared" si="3"/>
        <v>2729</v>
      </c>
      <c r="W6" s="20">
        <f t="shared" si="3"/>
        <v>1.58</v>
      </c>
      <c r="X6" s="20">
        <f t="shared" si="3"/>
        <v>1727.22</v>
      </c>
      <c r="Y6" s="21">
        <f>IF(Y7="",NA(),Y7)</f>
        <v>39.729999999999997</v>
      </c>
      <c r="Z6" s="21">
        <f t="shared" ref="Z6:AH6" si="4">IF(Z7="",NA(),Z7)</f>
        <v>38.659999999999997</v>
      </c>
      <c r="AA6" s="21">
        <f t="shared" si="4"/>
        <v>40.159999999999997</v>
      </c>
      <c r="AB6" s="21">
        <f t="shared" si="4"/>
        <v>38.92</v>
      </c>
      <c r="AC6" s="21">
        <f t="shared" si="4"/>
        <v>34.82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1194.1500000000001</v>
      </c>
      <c r="BL6" s="21">
        <f t="shared" si="7"/>
        <v>1206.79</v>
      </c>
      <c r="BM6" s="21">
        <f t="shared" si="7"/>
        <v>1258.43</v>
      </c>
      <c r="BN6" s="21">
        <f t="shared" si="7"/>
        <v>1163.75</v>
      </c>
      <c r="BO6" s="21">
        <f t="shared" si="7"/>
        <v>1195.47</v>
      </c>
      <c r="BP6" s="20" t="str">
        <f>IF(BP7="","",IF(BP7="-","【-】","【"&amp;SUBSTITUTE(TEXT(BP7,"#,##0.00"),"-","△")&amp;"】"))</f>
        <v>【1,182.11】</v>
      </c>
      <c r="BQ6" s="21">
        <f>IF(BQ7="",NA(),BQ7)</f>
        <v>20.12</v>
      </c>
      <c r="BR6" s="21">
        <f t="shared" ref="BR6:BZ6" si="8">IF(BR7="",NA(),BR7)</f>
        <v>19.84</v>
      </c>
      <c r="BS6" s="21">
        <f t="shared" si="8"/>
        <v>19.63</v>
      </c>
      <c r="BT6" s="21">
        <f t="shared" si="8"/>
        <v>18.91</v>
      </c>
      <c r="BU6" s="21">
        <f t="shared" si="8"/>
        <v>23.14</v>
      </c>
      <c r="BV6" s="21">
        <f t="shared" si="8"/>
        <v>72.260000000000005</v>
      </c>
      <c r="BW6" s="21">
        <f t="shared" si="8"/>
        <v>71.84</v>
      </c>
      <c r="BX6" s="21">
        <f t="shared" si="8"/>
        <v>73.36</v>
      </c>
      <c r="BY6" s="21">
        <f t="shared" si="8"/>
        <v>72.599999999999994</v>
      </c>
      <c r="BZ6" s="21">
        <f t="shared" si="8"/>
        <v>69.430000000000007</v>
      </c>
      <c r="CA6" s="20" t="str">
        <f>IF(CA7="","",IF(CA7="-","【-】","【"&amp;SUBSTITUTE(TEXT(CA7,"#,##0.00"),"-","△")&amp;"】"))</f>
        <v>【73.78】</v>
      </c>
      <c r="CB6" s="21">
        <f>IF(CB7="",NA(),CB7)</f>
        <v>442.6</v>
      </c>
      <c r="CC6" s="21">
        <f t="shared" ref="CC6:CK6" si="9">IF(CC7="",NA(),CC7)</f>
        <v>449.33</v>
      </c>
      <c r="CD6" s="21">
        <f t="shared" si="9"/>
        <v>467.48</v>
      </c>
      <c r="CE6" s="21">
        <f t="shared" si="9"/>
        <v>484.88</v>
      </c>
      <c r="CF6" s="21">
        <f t="shared" si="9"/>
        <v>376.82</v>
      </c>
      <c r="CG6" s="21">
        <f t="shared" si="9"/>
        <v>230.02</v>
      </c>
      <c r="CH6" s="21">
        <f t="shared" si="9"/>
        <v>228.47</v>
      </c>
      <c r="CI6" s="21">
        <f t="shared" si="9"/>
        <v>224.88</v>
      </c>
      <c r="CJ6" s="21">
        <f t="shared" si="9"/>
        <v>228.64</v>
      </c>
      <c r="CK6" s="21">
        <f t="shared" si="9"/>
        <v>239.46</v>
      </c>
      <c r="CL6" s="20" t="str">
        <f>IF(CL7="","",IF(CL7="-","【-】","【"&amp;SUBSTITUTE(TEXT(CL7,"#,##0.00"),"-","△")&amp;"】"))</f>
        <v>【220.62】</v>
      </c>
      <c r="CM6" s="21">
        <f>IF(CM7="",NA(),CM7)</f>
        <v>49.25</v>
      </c>
      <c r="CN6" s="21">
        <f t="shared" ref="CN6:CV6" si="10">IF(CN7="",NA(),CN7)</f>
        <v>48.6</v>
      </c>
      <c r="CO6" s="21">
        <f t="shared" si="10"/>
        <v>50.35</v>
      </c>
      <c r="CP6" s="21">
        <f t="shared" si="10"/>
        <v>51.45</v>
      </c>
      <c r="CQ6" s="21">
        <f t="shared" si="10"/>
        <v>51.55</v>
      </c>
      <c r="CR6" s="21">
        <f t="shared" si="10"/>
        <v>42.56</v>
      </c>
      <c r="CS6" s="21">
        <f t="shared" si="10"/>
        <v>42.47</v>
      </c>
      <c r="CT6" s="21">
        <f t="shared" si="10"/>
        <v>42.4</v>
      </c>
      <c r="CU6" s="21">
        <f t="shared" si="10"/>
        <v>42.28</v>
      </c>
      <c r="CV6" s="21">
        <f t="shared" si="10"/>
        <v>41.06</v>
      </c>
      <c r="CW6" s="20" t="str">
        <f>IF(CW7="","",IF(CW7="-","【-】","【"&amp;SUBSTITUTE(TEXT(CW7,"#,##0.00"),"-","△")&amp;"】"))</f>
        <v>【42.22】</v>
      </c>
      <c r="CX6" s="21">
        <f>IF(CX7="",NA(),CX7)</f>
        <v>82.38</v>
      </c>
      <c r="CY6" s="21">
        <f t="shared" ref="CY6:DG6" si="11">IF(CY7="",NA(),CY7)</f>
        <v>81.97</v>
      </c>
      <c r="CZ6" s="21">
        <f t="shared" si="11"/>
        <v>83.42</v>
      </c>
      <c r="DA6" s="21">
        <f t="shared" si="11"/>
        <v>91.54</v>
      </c>
      <c r="DB6" s="21">
        <f t="shared" si="11"/>
        <v>92.3</v>
      </c>
      <c r="DC6" s="21">
        <f t="shared" si="11"/>
        <v>83.32</v>
      </c>
      <c r="DD6" s="21">
        <f t="shared" si="11"/>
        <v>83.75</v>
      </c>
      <c r="DE6" s="21">
        <f t="shared" si="11"/>
        <v>84.19</v>
      </c>
      <c r="DF6" s="21">
        <f t="shared" si="11"/>
        <v>84.34</v>
      </c>
      <c r="DG6" s="21">
        <f t="shared" si="11"/>
        <v>84.34</v>
      </c>
      <c r="DH6" s="20" t="str">
        <f>IF(DH7="","",IF(DH7="-","【-】","【"&amp;SUBSTITUTE(TEXT(DH7,"#,##0.00"),"-","△")&amp;"】"))</f>
        <v>【85.67】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0.13</v>
      </c>
      <c r="EK6" s="21">
        <f t="shared" si="14"/>
        <v>0.36</v>
      </c>
      <c r="EL6" s="21">
        <f t="shared" si="14"/>
        <v>0.39</v>
      </c>
      <c r="EM6" s="21">
        <f t="shared" si="14"/>
        <v>0.1</v>
      </c>
      <c r="EN6" s="21">
        <f t="shared" si="14"/>
        <v>0.08</v>
      </c>
      <c r="EO6" s="20" t="str">
        <f>IF(EO7="","",IF(EO7="-","【-】","【"&amp;SUBSTITUTE(TEXT(EO7,"#,##0.00"),"-","△")&amp;"】"))</f>
        <v>【0.13】</v>
      </c>
    </row>
    <row r="7" spans="1:145" s="22" customFormat="1" x14ac:dyDescent="0.15">
      <c r="A7" s="14"/>
      <c r="B7" s="23">
        <v>2022</v>
      </c>
      <c r="C7" s="23">
        <v>104442</v>
      </c>
      <c r="D7" s="23">
        <v>47</v>
      </c>
      <c r="E7" s="23">
        <v>17</v>
      </c>
      <c r="F7" s="23">
        <v>4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88.46</v>
      </c>
      <c r="Q7" s="24">
        <v>124.15</v>
      </c>
      <c r="R7" s="24">
        <v>1760</v>
      </c>
      <c r="S7" s="24">
        <v>3105</v>
      </c>
      <c r="T7" s="24">
        <v>85.25</v>
      </c>
      <c r="U7" s="24">
        <v>36.42</v>
      </c>
      <c r="V7" s="24">
        <v>2729</v>
      </c>
      <c r="W7" s="24">
        <v>1.58</v>
      </c>
      <c r="X7" s="24">
        <v>1727.22</v>
      </c>
      <c r="Y7" s="24">
        <v>39.729999999999997</v>
      </c>
      <c r="Z7" s="24">
        <v>38.659999999999997</v>
      </c>
      <c r="AA7" s="24">
        <v>40.159999999999997</v>
      </c>
      <c r="AB7" s="24">
        <v>38.92</v>
      </c>
      <c r="AC7" s="24">
        <v>34.82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1194.1500000000001</v>
      </c>
      <c r="BL7" s="24">
        <v>1206.79</v>
      </c>
      <c r="BM7" s="24">
        <v>1258.43</v>
      </c>
      <c r="BN7" s="24">
        <v>1163.75</v>
      </c>
      <c r="BO7" s="24">
        <v>1195.47</v>
      </c>
      <c r="BP7" s="24">
        <v>1182.1099999999999</v>
      </c>
      <c r="BQ7" s="24">
        <v>20.12</v>
      </c>
      <c r="BR7" s="24">
        <v>19.84</v>
      </c>
      <c r="BS7" s="24">
        <v>19.63</v>
      </c>
      <c r="BT7" s="24">
        <v>18.91</v>
      </c>
      <c r="BU7" s="24">
        <v>23.14</v>
      </c>
      <c r="BV7" s="24">
        <v>72.260000000000005</v>
      </c>
      <c r="BW7" s="24">
        <v>71.84</v>
      </c>
      <c r="BX7" s="24">
        <v>73.36</v>
      </c>
      <c r="BY7" s="24">
        <v>72.599999999999994</v>
      </c>
      <c r="BZ7" s="24">
        <v>69.430000000000007</v>
      </c>
      <c r="CA7" s="24">
        <v>73.78</v>
      </c>
      <c r="CB7" s="24">
        <v>442.6</v>
      </c>
      <c r="CC7" s="24">
        <v>449.33</v>
      </c>
      <c r="CD7" s="24">
        <v>467.48</v>
      </c>
      <c r="CE7" s="24">
        <v>484.88</v>
      </c>
      <c r="CF7" s="24">
        <v>376.82</v>
      </c>
      <c r="CG7" s="24">
        <v>230.02</v>
      </c>
      <c r="CH7" s="24">
        <v>228.47</v>
      </c>
      <c r="CI7" s="24">
        <v>224.88</v>
      </c>
      <c r="CJ7" s="24">
        <v>228.64</v>
      </c>
      <c r="CK7" s="24">
        <v>239.46</v>
      </c>
      <c r="CL7" s="24">
        <v>220.62</v>
      </c>
      <c r="CM7" s="24">
        <v>49.25</v>
      </c>
      <c r="CN7" s="24">
        <v>48.6</v>
      </c>
      <c r="CO7" s="24">
        <v>50.35</v>
      </c>
      <c r="CP7" s="24">
        <v>51.45</v>
      </c>
      <c r="CQ7" s="24">
        <v>51.55</v>
      </c>
      <c r="CR7" s="24">
        <v>42.56</v>
      </c>
      <c r="CS7" s="24">
        <v>42.47</v>
      </c>
      <c r="CT7" s="24">
        <v>42.4</v>
      </c>
      <c r="CU7" s="24">
        <v>42.28</v>
      </c>
      <c r="CV7" s="24">
        <v>41.06</v>
      </c>
      <c r="CW7" s="24">
        <v>42.22</v>
      </c>
      <c r="CX7" s="24">
        <v>82.38</v>
      </c>
      <c r="CY7" s="24">
        <v>81.97</v>
      </c>
      <c r="CZ7" s="24">
        <v>83.42</v>
      </c>
      <c r="DA7" s="24">
        <v>91.54</v>
      </c>
      <c r="DB7" s="24">
        <v>92.3</v>
      </c>
      <c r="DC7" s="24">
        <v>83.32</v>
      </c>
      <c r="DD7" s="24">
        <v>83.75</v>
      </c>
      <c r="DE7" s="24">
        <v>84.19</v>
      </c>
      <c r="DF7" s="24">
        <v>84.34</v>
      </c>
      <c r="DG7" s="24">
        <v>84.34</v>
      </c>
      <c r="DH7" s="24">
        <v>85.67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0.13</v>
      </c>
      <c r="EK7" s="24">
        <v>0.36</v>
      </c>
      <c r="EL7" s="24">
        <v>0.39</v>
      </c>
      <c r="EM7" s="24">
        <v>0.1</v>
      </c>
      <c r="EN7" s="24">
        <v>0.08</v>
      </c>
      <c r="EO7" s="24">
        <v>0.13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114</v>
      </c>
      <c r="E13" t="s">
        <v>114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2024-03-07T02:46:19Z</cp:lastPrinted>
  <dcterms:created xsi:type="dcterms:W3CDTF">2023-12-12T02:49:51Z</dcterms:created>
  <dcterms:modified xsi:type="dcterms:W3CDTF">2024-03-07T02:46:23Z</dcterms:modified>
  <cp:category/>
</cp:coreProperties>
</file>