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mc:AlternateContent xmlns:mc="http://schemas.openxmlformats.org/markup-compatibility/2006">
    <mc:Choice Requires="x15">
      <x15ac:absPath xmlns:x15ac="http://schemas.microsoft.com/office/spreadsheetml/2010/11/ac" url="C:\Users\ono-masaki\Desktop\"/>
    </mc:Choice>
  </mc:AlternateContent>
  <xr:revisionPtr revIDLastSave="0" documentId="13_ncr:1_{EC921A8E-20D1-46E0-8765-8AC86F9CF125}" xr6:coauthVersionLast="36" xr6:coauthVersionMax="36" xr10:uidLastSave="{00000000-0000-0000-0000-000000000000}"/>
  <workbookProtection workbookAlgorithmName="SHA-512" workbookHashValue="vUGTKMc0ImXNBwWK1WQP7bjnW7cz5vWXyeOD+vgmvE0d9XaBTMjJFoRNIKRHdAQAlv238/nHw99WqJYUInla0Q==" workbookSaltValue="ZY7n0kppO34JBmuZbQML+Q=="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<sst xmlns="http://schemas.openxmlformats.org/spreadsheetml/2006/main" count="236" uniqueCount="116">
  <si>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⑤経費回収率(％)</t>
  </si>
  <si>
    <t>類似団体区分</t>
    <rPh sb="4" eb="6">
      <t>クブン</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</si>
  <si>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</si>
  <si>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</si>
  <si>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</si>
  <si>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</si>
  <si>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</si>
  <si>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</si>
  <si>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</si>
  <si>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</si>
  <si>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</si>
  <si>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</si>
  <si>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</si>
  <si>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</si>
  <si>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</si>
  <si>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</si>
  <si>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</si>
  <si>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</si>
  <si>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</si>
  <si>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</si>
  <si>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</si>
  <si>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</si>
  <si>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</si>
  <si>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</si>
  <si>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</si>
  <si>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</si>
  <si>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</si>
  <si>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</si>
  <si>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</si>
  <si>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</si>
  <si>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</si>
  <si>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</si>
  <si>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</si>
  <si>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</si>
  <si>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</si>
  <si>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</si>
  <si>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</si>
  <si>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</si>
  <si>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</si>
  <si>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</si>
  <si>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</si>
  <si>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</si>
  <si>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</si>
  <si>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</si>
  <si>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</si>
  <si>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</si>
  <si>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</si>
  <si>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</si>
  <si>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</si>
  <si>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</si>
  <si>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</si>
  <si>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</si>
  <si>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</si>
  <si>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</si>
  <si>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</si>
  <si>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</si>
  <si>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</si>
  <si>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</si>
  <si>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</si>
  <si>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</si>
  <si>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</si>
  <si>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</si>
  <si>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</si>
  <si>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</si>
  <si>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</si>
  <si>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</si>
  <si>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</si>
  <si>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</si>
  <si>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</si>
  <si>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</si>
  <si>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</si>
  <si>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</si>
  <si>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</si>
  <si>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</si>
  <si>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</si>
  <si>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</si>
  <si>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</si>
  <si>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</si>
  <si>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</si>
  <si>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</si>
  <si>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</si>
  <si>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</si>
  <si>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</si>
  <si>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</si>
  <si>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</si>
  <si>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</si>
  <si>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</si>
  <si>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</si>
  <si>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</si>
  <si>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</si>
  <si>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</si>
  <si>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</si>
  <si>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</si>
  <si>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</si>
  <si>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</si>
  <si>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</si>
  <si>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群馬県　板倉町</t>
  </si>
  <si>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</si>
  <si>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</si>
  <si>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</si>
  <si>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</si>
  <si>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</si>
  <si>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</si>
  <si>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</si>
  <si>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</si>
  <si>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</si>
  <si>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</si>
  <si>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</si>
  <si>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</si>
  <si>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</si>
  <si>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</si>
  <si>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</si>
  <si>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</si>
  <si>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下水道事業については、県企業局の分譲する板倉ニュータウン区域のみに供用しており、事業経営はニュータウンの販売状況に影響されてしまう特殊事情がある。
　処理区域内で新たな工場が操業し始めたこと等に伴い汚水処理量が増え料金収入が増加したが、さらに経営健全化のために経費の節約に努めなければならない。
　経営戦略は策定済みであり、ストックマネジメント計画(簡易版)も策定したため、今後は交付金制度を活用しつつ効率的かつ費用負担を抑制しながらに改修、修繕を行う方針である。
　地方公営企業法の適用については令和5年からの適用を目指したい。</t>
  </si>
  <si>
    <t>　施設は、供用開始から20年以上が経過し老朽化が始まり設備の修繕が増加している。ストックマネジメント計画(簡易版)を策定したため、今後は交付金制度を活用しつつ効率的かつ費用負担を抑制しながら改修、修繕を行う方針である。
　管渠は、本体については耐用年数に対し経過年数が少ないため修繕等は発生していないが、一部の人孔については修繕を必要とする所が出てきている。</t>
  </si>
  <si>
    <t xml:space="preserve"> 「収益的収支比率」は年々減少していたが、前年度より100%を上回り、総収益で総費用及び地方債償還金を賄えている。
　「企業債残高対事業規模比率」は、分子の企業債残高から一般会計負担金を差し引くため0.00%となっている。なお、R1決算に数値が入っているのは報告数値の誤りであり、本来は0.00％が正しい。起債償還のピークは過ぎており年々減少していく傾向にあるが、償還金は一般会計からの繰入金で賄っており、状況に変化はない。(全て基準内繰入)
　「経費回収率」が対前年度比で1.91%減少し、「汚水処理原価」は対前年比で11.87円増加している。本年度は「経費回収率」が類似団体平均値をわずかに上回り、「汚水処理原価」は41.99円高い。前年度は大口使用者の接続により大幅に指標が改善したが今年度は微減、今後はこのまま横ばい傾向が続くと思われる。
　「施設利用率」は処理区域内で新たな工場が操業し始めたこと等に伴い対前年度比で2.68%上昇した。しかし類似団体平均値と比較すると10.38%低く、施設建設時の当初計画から現状の処理区域へと変更（縮小）したことが影響している。
　水洗化率は100.00%を維持している。その理由は、群馬県企業局が分譲する板倉ニュータウンのみを処理区域としており、公共マスを整備してから分譲しているためである。</t>
    <rPh sb="21" eb="24">
      <t>ゼンネンド</t>
    </rPh>
    <rPh sb="116" eb="118">
      <t>ケッサン</t>
    </rPh>
    <rPh sb="119" eb="121">
      <t>スウチ</t>
    </rPh>
    <rPh sb="122" eb="123">
      <t>ハイ</t>
    </rPh>
    <rPh sb="129" eb="131">
      <t>ホウコク</t>
    </rPh>
    <rPh sb="131" eb="133">
      <t>スウチ</t>
    </rPh>
    <rPh sb="134" eb="135">
      <t>アヤマ</t>
    </rPh>
    <rPh sb="140" eb="142">
      <t>ホンライ</t>
    </rPh>
    <rPh sb="149" eb="150">
      <t>タダ</t>
    </rPh>
    <rPh sb="213" eb="214">
      <t>スベ</t>
    </rPh>
    <rPh sb="215" eb="218">
      <t>キジュンナイ</t>
    </rPh>
    <rPh sb="218" eb="220">
      <t>クリイレ</t>
    </rPh>
    <rPh sb="242" eb="244">
      <t>ゲンショウ</t>
    </rPh>
    <rPh sb="266" eb="268">
      <t>ゾウカ</t>
    </rPh>
    <rPh sb="319" eb="320">
      <t>ゼン</t>
    </rPh>
    <rPh sb="323" eb="325">
      <t>オオグチ</t>
    </rPh>
    <rPh sb="325" eb="328">
      <t>シヨウシャ</t>
    </rPh>
    <rPh sb="329" eb="331">
      <t>セツゾク</t>
    </rPh>
    <rPh sb="345" eb="348">
      <t>コンネンド</t>
    </rPh>
    <rPh sb="349" eb="350">
      <t>ビ</t>
    </rPh>
    <rPh sb="350" eb="351">
      <t>ゲン</t>
    </rPh>
    <rPh sb="352" eb="354">
      <t>コンゴ</t>
    </rPh>
    <rPh sb="362" eb="364">
      <t>ケイコウ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</si>
</sst>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7B-4BA6-877E-ED8899E685E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DA7B-4BA6-877E-ED8899E685E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33.74</c:v>
                </c:pt>
                <c:pt idx="1">
                  <c:v>33.450000000000003</c:v>
                </c:pt>
                <c:pt idx="2">
                  <c:v>35.49</c:v>
                </c:pt>
                <c:pt idx="3">
                  <c:v>36.21</c:v>
                </c:pt>
                <c:pt idx="4">
                  <c:v>38.89</c:v>
                </c:pt>
              </c:numCache>
            </c:numRef>
          </c:val>
          <c:extLst>
            <c:ext xmlns:c16="http://schemas.microsoft.com/office/drawing/2014/chart" uri="{C3380CC4-5D6E-409C-BE32-E72D297353CC}">
              <c16:uniqueId val="{00000000-B88E-432B-8BBB-FC4837E41C1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B88E-432B-8BBB-FC4837E41C1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6D8-48B6-A878-5FB590D87F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D6D8-48B6-A878-5FB590D87F2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101.52</c:v>
                </c:pt>
                <c:pt idx="1">
                  <c:v>100.77</c:v>
                </c:pt>
                <c:pt idx="2">
                  <c:v>99.45</c:v>
                </c:pt>
                <c:pt idx="3">
                  <c:v>105.11</c:v>
                </c:pt>
                <c:pt idx="4">
                  <c:v>105.83</c:v>
                </c:pt>
              </c:numCache>
            </c:numRef>
          </c:val>
          <c:extLst>
            <c:ext xmlns:c16="http://schemas.microsoft.com/office/drawing/2014/chart" uri="{C3380CC4-5D6E-409C-BE32-E72D297353CC}">
              <c16:uniqueId val="{00000000-0B9E-4BCD-AADA-94D2149B5BD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9E-4BCD-AADA-94D2149B5BD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A2-4F16-A953-AD2B9F1C2F6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A2-4F16-A953-AD2B9F1C2F6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5D-48B2-9449-404E36991D6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5D-48B2-9449-404E36991D6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EE-4224-AD59-972B0CC772E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EE-4224-AD59-972B0CC772E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22-4AEF-8BD8-F8D0B1990D1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22-4AEF-8BD8-F8D0B1990D1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quot;-&quot;">
                  <c:v>916.39</c:v>
                </c:pt>
              </c:numCache>
            </c:numRef>
          </c:val>
          <c:extLst>
            <c:ext xmlns:c16="http://schemas.microsoft.com/office/drawing/2014/chart" uri="{C3380CC4-5D6E-409C-BE32-E72D297353CC}">
              <c16:uniqueId val="{00000000-EF50-4D6E-ABED-EA59692D39B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EF50-4D6E-ABED-EA59692D39B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67.89</c:v>
                </c:pt>
                <c:pt idx="1">
                  <c:v>70.12</c:v>
                </c:pt>
                <c:pt idx="2">
                  <c:v>67.930000000000007</c:v>
                </c:pt>
                <c:pt idx="3">
                  <c:v>79.650000000000006</c:v>
                </c:pt>
                <c:pt idx="4">
                  <c:v>77.739999999999995</c:v>
                </c:pt>
              </c:numCache>
            </c:numRef>
          </c:val>
          <c:extLst>
            <c:ext xmlns:c16="http://schemas.microsoft.com/office/drawing/2014/chart" uri="{C3380CC4-5D6E-409C-BE32-E72D297353CC}">
              <c16:uniqueId val="{00000000-C255-4A58-ADC7-E4E84728949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C255-4A58-ADC7-E4E84728949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300.79000000000002</c:v>
                </c:pt>
                <c:pt idx="1">
                  <c:v>292.39999999999998</c:v>
                </c:pt>
                <c:pt idx="2">
                  <c:v>301.86</c:v>
                </c:pt>
                <c:pt idx="3">
                  <c:v>261.07</c:v>
                </c:pt>
                <c:pt idx="4">
                  <c:v>272.94</c:v>
                </c:pt>
              </c:numCache>
            </c:numRef>
          </c:val>
          <c:extLst>
            <c:ext xmlns:c16="http://schemas.microsoft.com/office/drawing/2014/chart" uri="{C3380CC4-5D6E-409C-BE32-E72D297353CC}">
              <c16:uniqueId val="{00000000-FF3E-4A37-883F-8CF13974131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FF3E-4A37-883F-8CF13974131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56565"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485640"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514715"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2543790"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6565"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485640"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514715"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2543790"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56565" y="10677525"/>
          <a:ext cx="483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828665" y="10677525"/>
          <a:ext cx="483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200765" y="10677525"/>
          <a:ext cx="483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506470"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535545"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564620"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5593695"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【682.51】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5593695" y="67341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【95.35】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1564620" y="67341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【59.64】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535545" y="67341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【136.15】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506470" y="67341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【100.34】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580890" y="108489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970135" y="108489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5325090" y="108489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523740" y="3000375"/>
          <a:ext cx="368236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8562340" y="3000375"/>
          <a:ext cx="368236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13715" y="10935335"/>
          <a:ext cx="473773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5885815" y="10935335"/>
          <a:ext cx="473773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6"/>
  <sheetViews>
    <sheetView showGridLines="0" tabSelected="1" zoomScale="80" zoomScaleNormal="80" workbookViewId="0"/>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5" t="s">
        <v>4</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2">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2">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群馬県　板倉町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9</v>
      </c>
      <c r="C7" s="44"/>
      <c r="D7" s="44"/>
      <c r="E7" s="44"/>
      <c r="F7" s="44"/>
      <c r="G7" s="44"/>
      <c r="H7" s="44"/>
      <c r="I7" s="44" t="s">
        <v>15</v>
      </c>
      <c r="J7" s="44"/>
      <c r="K7" s="44"/>
      <c r="L7" s="44"/>
      <c r="M7" s="44"/>
      <c r="N7" s="44"/>
      <c r="O7" s="44"/>
      <c r="P7" s="44" t="s">
        <v>8</v>
      </c>
      <c r="Q7" s="44"/>
      <c r="R7" s="44"/>
      <c r="S7" s="44"/>
      <c r="T7" s="44"/>
      <c r="U7" s="44"/>
      <c r="V7" s="44"/>
      <c r="W7" s="44" t="s">
        <v>1</v>
      </c>
      <c r="X7" s="44"/>
      <c r="Y7" s="44"/>
      <c r="Z7" s="44"/>
      <c r="AA7" s="44"/>
      <c r="AB7" s="44"/>
      <c r="AC7" s="44"/>
      <c r="AD7" s="44" t="s">
        <v>7</v>
      </c>
      <c r="AE7" s="44"/>
      <c r="AF7" s="44"/>
      <c r="AG7" s="44"/>
      <c r="AH7" s="44"/>
      <c r="AI7" s="44"/>
      <c r="AJ7" s="44"/>
      <c r="AK7" s="3"/>
      <c r="AL7" s="44" t="s">
        <v>16</v>
      </c>
      <c r="AM7" s="44"/>
      <c r="AN7" s="44"/>
      <c r="AO7" s="44"/>
      <c r="AP7" s="44"/>
      <c r="AQ7" s="44"/>
      <c r="AR7" s="44"/>
      <c r="AS7" s="44"/>
      <c r="AT7" s="44" t="s">
        <v>13</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2">
      <c r="A8" s="2"/>
      <c r="B8" s="45" t="str">
        <f>データ!I6</f>
        <v>法非適用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Cd2</v>
      </c>
      <c r="X8" s="45"/>
      <c r="Y8" s="45"/>
      <c r="Z8" s="45"/>
      <c r="AA8" s="45"/>
      <c r="AB8" s="45"/>
      <c r="AC8" s="45"/>
      <c r="AD8" s="46" t="str">
        <f>データ!$M$6</f>
        <v>非設置</v>
      </c>
      <c r="AE8" s="46"/>
      <c r="AF8" s="46"/>
      <c r="AG8" s="46"/>
      <c r="AH8" s="46"/>
      <c r="AI8" s="46"/>
      <c r="AJ8" s="46"/>
      <c r="AK8" s="3"/>
      <c r="AL8" s="47">
        <f>データ!S6</f>
        <v>14498</v>
      </c>
      <c r="AM8" s="47"/>
      <c r="AN8" s="47"/>
      <c r="AO8" s="47"/>
      <c r="AP8" s="47"/>
      <c r="AQ8" s="47"/>
      <c r="AR8" s="47"/>
      <c r="AS8" s="47"/>
      <c r="AT8" s="48">
        <f>データ!T6</f>
        <v>41.86</v>
      </c>
      <c r="AU8" s="48"/>
      <c r="AV8" s="48"/>
      <c r="AW8" s="48"/>
      <c r="AX8" s="48"/>
      <c r="AY8" s="48"/>
      <c r="AZ8" s="48"/>
      <c r="BA8" s="48"/>
      <c r="BB8" s="48">
        <f>データ!U6</f>
        <v>346.34</v>
      </c>
      <c r="BC8" s="48"/>
      <c r="BD8" s="48"/>
      <c r="BE8" s="48"/>
      <c r="BF8" s="48"/>
      <c r="BG8" s="48"/>
      <c r="BH8" s="48"/>
      <c r="BI8" s="48"/>
      <c r="BJ8" s="3"/>
      <c r="BK8" s="3"/>
      <c r="BL8" s="49" t="s">
        <v>14</v>
      </c>
      <c r="BM8" s="50"/>
      <c r="BN8" s="17" t="s">
        <v>20</v>
      </c>
      <c r="BO8" s="20"/>
      <c r="BP8" s="20"/>
      <c r="BQ8" s="20"/>
      <c r="BR8" s="20"/>
      <c r="BS8" s="20"/>
      <c r="BT8" s="20"/>
      <c r="BU8" s="20"/>
      <c r="BV8" s="20"/>
      <c r="BW8" s="20"/>
      <c r="BX8" s="20"/>
      <c r="BY8" s="24"/>
    </row>
    <row r="9" spans="1:78" ht="18.75" customHeight="1" x14ac:dyDescent="0.2">
      <c r="A9" s="2"/>
      <c r="B9" s="44" t="s">
        <v>3</v>
      </c>
      <c r="C9" s="44"/>
      <c r="D9" s="44"/>
      <c r="E9" s="44"/>
      <c r="F9" s="44"/>
      <c r="G9" s="44"/>
      <c r="H9" s="44"/>
      <c r="I9" s="44" t="s">
        <v>21</v>
      </c>
      <c r="J9" s="44"/>
      <c r="K9" s="44"/>
      <c r="L9" s="44"/>
      <c r="M9" s="44"/>
      <c r="N9" s="44"/>
      <c r="O9" s="44"/>
      <c r="P9" s="44" t="s">
        <v>22</v>
      </c>
      <c r="Q9" s="44"/>
      <c r="R9" s="44"/>
      <c r="S9" s="44"/>
      <c r="T9" s="44"/>
      <c r="U9" s="44"/>
      <c r="V9" s="44"/>
      <c r="W9" s="44" t="s">
        <v>25</v>
      </c>
      <c r="X9" s="44"/>
      <c r="Y9" s="44"/>
      <c r="Z9" s="44"/>
      <c r="AA9" s="44"/>
      <c r="AB9" s="44"/>
      <c r="AC9" s="44"/>
      <c r="AD9" s="44" t="s">
        <v>2</v>
      </c>
      <c r="AE9" s="44"/>
      <c r="AF9" s="44"/>
      <c r="AG9" s="44"/>
      <c r="AH9" s="44"/>
      <c r="AI9" s="44"/>
      <c r="AJ9" s="44"/>
      <c r="AK9" s="3"/>
      <c r="AL9" s="44" t="s">
        <v>28</v>
      </c>
      <c r="AM9" s="44"/>
      <c r="AN9" s="44"/>
      <c r="AO9" s="44"/>
      <c r="AP9" s="44"/>
      <c r="AQ9" s="44"/>
      <c r="AR9" s="44"/>
      <c r="AS9" s="44"/>
      <c r="AT9" s="44" t="s">
        <v>29</v>
      </c>
      <c r="AU9" s="44"/>
      <c r="AV9" s="44"/>
      <c r="AW9" s="44"/>
      <c r="AX9" s="44"/>
      <c r="AY9" s="44"/>
      <c r="AZ9" s="44"/>
      <c r="BA9" s="44"/>
      <c r="BB9" s="44" t="s">
        <v>32</v>
      </c>
      <c r="BC9" s="44"/>
      <c r="BD9" s="44"/>
      <c r="BE9" s="44"/>
      <c r="BF9" s="44"/>
      <c r="BG9" s="44"/>
      <c r="BH9" s="44"/>
      <c r="BI9" s="44"/>
      <c r="BJ9" s="3"/>
      <c r="BK9" s="3"/>
      <c r="BL9" s="51" t="s">
        <v>33</v>
      </c>
      <c r="BM9" s="52"/>
      <c r="BN9" s="18" t="s">
        <v>35</v>
      </c>
      <c r="BO9" s="21"/>
      <c r="BP9" s="21"/>
      <c r="BQ9" s="21"/>
      <c r="BR9" s="21"/>
      <c r="BS9" s="21"/>
      <c r="BT9" s="21"/>
      <c r="BU9" s="21"/>
      <c r="BV9" s="21"/>
      <c r="BW9" s="21"/>
      <c r="BX9" s="21"/>
      <c r="BY9" s="25"/>
    </row>
    <row r="10" spans="1:78" ht="18.75" customHeight="1" x14ac:dyDescent="0.2">
      <c r="A10" s="2"/>
      <c r="B10" s="48" t="str">
        <f>データ!N6</f>
        <v>-</v>
      </c>
      <c r="C10" s="48"/>
      <c r="D10" s="48"/>
      <c r="E10" s="48"/>
      <c r="F10" s="48"/>
      <c r="G10" s="48"/>
      <c r="H10" s="48"/>
      <c r="I10" s="48" t="str">
        <f>データ!O6</f>
        <v>該当数値なし</v>
      </c>
      <c r="J10" s="48"/>
      <c r="K10" s="48"/>
      <c r="L10" s="48"/>
      <c r="M10" s="48"/>
      <c r="N10" s="48"/>
      <c r="O10" s="48"/>
      <c r="P10" s="48">
        <f>データ!P6</f>
        <v>16.47</v>
      </c>
      <c r="Q10" s="48"/>
      <c r="R10" s="48"/>
      <c r="S10" s="48"/>
      <c r="T10" s="48"/>
      <c r="U10" s="48"/>
      <c r="V10" s="48"/>
      <c r="W10" s="48">
        <f>データ!Q6</f>
        <v>89.34</v>
      </c>
      <c r="X10" s="48"/>
      <c r="Y10" s="48"/>
      <c r="Z10" s="48"/>
      <c r="AA10" s="48"/>
      <c r="AB10" s="48"/>
      <c r="AC10" s="48"/>
      <c r="AD10" s="47">
        <f>データ!R6</f>
        <v>3630</v>
      </c>
      <c r="AE10" s="47"/>
      <c r="AF10" s="47"/>
      <c r="AG10" s="47"/>
      <c r="AH10" s="47"/>
      <c r="AI10" s="47"/>
      <c r="AJ10" s="47"/>
      <c r="AK10" s="2"/>
      <c r="AL10" s="47">
        <f>データ!V6</f>
        <v>2373</v>
      </c>
      <c r="AM10" s="47"/>
      <c r="AN10" s="47"/>
      <c r="AO10" s="47"/>
      <c r="AP10" s="47"/>
      <c r="AQ10" s="47"/>
      <c r="AR10" s="47"/>
      <c r="AS10" s="47"/>
      <c r="AT10" s="48">
        <f>データ!W6</f>
        <v>1.47</v>
      </c>
      <c r="AU10" s="48"/>
      <c r="AV10" s="48"/>
      <c r="AW10" s="48"/>
      <c r="AX10" s="48"/>
      <c r="AY10" s="48"/>
      <c r="AZ10" s="48"/>
      <c r="BA10" s="48"/>
      <c r="BB10" s="48">
        <f>データ!X6</f>
        <v>1614.29</v>
      </c>
      <c r="BC10" s="48"/>
      <c r="BD10" s="48"/>
      <c r="BE10" s="48"/>
      <c r="BF10" s="48"/>
      <c r="BG10" s="48"/>
      <c r="BH10" s="48"/>
      <c r="BI10" s="48"/>
      <c r="BJ10" s="2"/>
      <c r="BK10" s="2"/>
      <c r="BL10" s="53" t="s">
        <v>36</v>
      </c>
      <c r="BM10" s="54"/>
      <c r="BN10" s="19" t="s">
        <v>37</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39</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27</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40</v>
      </c>
      <c r="BM14" s="65"/>
      <c r="BN14" s="65"/>
      <c r="BO14" s="65"/>
      <c r="BP14" s="65"/>
      <c r="BQ14" s="65"/>
      <c r="BR14" s="65"/>
      <c r="BS14" s="65"/>
      <c r="BT14" s="65"/>
      <c r="BU14" s="65"/>
      <c r="BV14" s="65"/>
      <c r="BW14" s="65"/>
      <c r="BX14" s="65"/>
      <c r="BY14" s="65"/>
      <c r="BZ14" s="6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115</v>
      </c>
      <c r="BM16" s="71"/>
      <c r="BN16" s="71"/>
      <c r="BO16" s="71"/>
      <c r="BP16" s="71"/>
      <c r="BQ16" s="71"/>
      <c r="BR16" s="71"/>
      <c r="BS16" s="71"/>
      <c r="BT16" s="71"/>
      <c r="BU16" s="71"/>
      <c r="BV16" s="71"/>
      <c r="BW16" s="71"/>
      <c r="BX16" s="71"/>
      <c r="BY16" s="71"/>
      <c r="BZ16" s="72"/>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42</v>
      </c>
      <c r="BM45" s="65"/>
      <c r="BN45" s="65"/>
      <c r="BO45" s="65"/>
      <c r="BP45" s="65"/>
      <c r="BQ45" s="65"/>
      <c r="BR45" s="65"/>
      <c r="BS45" s="65"/>
      <c r="BT45" s="65"/>
      <c r="BU45" s="65"/>
      <c r="BV45" s="65"/>
      <c r="BW45" s="65"/>
      <c r="BX45" s="65"/>
      <c r="BY45" s="65"/>
      <c r="BZ45" s="66"/>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114</v>
      </c>
      <c r="BM47" s="71"/>
      <c r="BN47" s="71"/>
      <c r="BO47" s="71"/>
      <c r="BP47" s="71"/>
      <c r="BQ47" s="71"/>
      <c r="BR47" s="71"/>
      <c r="BS47" s="71"/>
      <c r="BT47" s="71"/>
      <c r="BU47" s="71"/>
      <c r="BV47" s="71"/>
      <c r="BW47" s="71"/>
      <c r="BX47" s="71"/>
      <c r="BY47" s="71"/>
      <c r="BZ47" s="72"/>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2">
      <c r="A60" s="2"/>
      <c r="B60" s="61" t="s">
        <v>12</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11</v>
      </c>
      <c r="BM64" s="65"/>
      <c r="BN64" s="65"/>
      <c r="BO64" s="65"/>
      <c r="BP64" s="65"/>
      <c r="BQ64" s="65"/>
      <c r="BR64" s="65"/>
      <c r="BS64" s="65"/>
      <c r="BT64" s="65"/>
      <c r="BU64" s="65"/>
      <c r="BV64" s="65"/>
      <c r="BW64" s="65"/>
      <c r="BX64" s="65"/>
      <c r="BY64" s="65"/>
      <c r="BZ64" s="66"/>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113</v>
      </c>
      <c r="BM66" s="71"/>
      <c r="BN66" s="71"/>
      <c r="BO66" s="71"/>
      <c r="BP66" s="71"/>
      <c r="BQ66" s="71"/>
      <c r="BR66" s="71"/>
      <c r="BS66" s="71"/>
      <c r="BT66" s="71"/>
      <c r="BU66" s="71"/>
      <c r="BV66" s="71"/>
      <c r="BW66" s="71"/>
      <c r="BX66" s="71"/>
      <c r="BY66" s="71"/>
      <c r="BZ66" s="72"/>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2">
      <c r="C83" s="2" t="s">
        <v>43</v>
      </c>
    </row>
    <row r="84" spans="1:78" x14ac:dyDescent="0.2">
      <c r="C84" s="2"/>
    </row>
    <row r="85" spans="1:78" hidden="1" x14ac:dyDescent="0.2">
      <c r="B85" s="6" t="s">
        <v>44</v>
      </c>
      <c r="C85" s="6"/>
      <c r="D85" s="6"/>
      <c r="E85" s="6" t="s">
        <v>46</v>
      </c>
      <c r="F85" s="6" t="s">
        <v>47</v>
      </c>
      <c r="G85" s="6" t="s">
        <v>48</v>
      </c>
      <c r="H85" s="6" t="s">
        <v>41</v>
      </c>
      <c r="I85" s="6" t="s">
        <v>10</v>
      </c>
      <c r="J85" s="6" t="s">
        <v>49</v>
      </c>
      <c r="K85" s="6" t="s">
        <v>50</v>
      </c>
      <c r="L85" s="6" t="s">
        <v>31</v>
      </c>
      <c r="M85" s="6" t="s">
        <v>34</v>
      </c>
      <c r="N85" s="6" t="s">
        <v>51</v>
      </c>
      <c r="O85" s="6" t="s">
        <v>53</v>
      </c>
    </row>
    <row r="86" spans="1:78" hidden="1" x14ac:dyDescent="0.2">
      <c r="B86" s="6"/>
      <c r="C86" s="6"/>
      <c r="D86" s="6"/>
      <c r="E86" s="6" t="str">
        <f>データ!AI6</f>
        <v/>
      </c>
      <c r="F86" s="6" t="s">
        <v>38</v>
      </c>
      <c r="G86" s="6" t="s">
        <v>38</v>
      </c>
      <c r="H86" s="6" t="str">
        <f>データ!BP6</f>
        <v>【682.51】</v>
      </c>
      <c r="I86" s="6" t="str">
        <f>データ!CA6</f>
        <v>【100.34】</v>
      </c>
      <c r="J86" s="6" t="str">
        <f>データ!CL6</f>
        <v>【136.15】</v>
      </c>
      <c r="K86" s="6" t="str">
        <f>データ!CW6</f>
        <v>【59.64】</v>
      </c>
      <c r="L86" s="6" t="str">
        <f>データ!DH6</f>
        <v>【95.35】</v>
      </c>
      <c r="M86" s="6" t="s">
        <v>38</v>
      </c>
      <c r="N86" s="6" t="s">
        <v>38</v>
      </c>
      <c r="O86" s="6" t="str">
        <f>データ!EO6</f>
        <v>【0.22】</v>
      </c>
    </row>
  </sheetData>
  <sheetProtection algorithmName="SHA-512" hashValue="mzA2VdEEPvfUr4kRpwPiQq4npVVZQ8mYJEKuhWWEo/JAu0uyvHXxt5Dp7H0OwqEwgwer4Qg4FZd0QdQJSKJ/Lg==" saltValue="zIQq2O2GBYufzK2OnWcEdg=="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O13"/>
  <sheetViews>
    <sheetView showGridLines="0" workbookViewId="0"/>
  </sheetViews>
  <sheetFormatPr defaultRowHeight="13" x14ac:dyDescent="0.2"/>
  <cols>
    <col min="2" max="144" width="11.90625" customWidth="1"/>
  </cols>
  <sheetData>
    <row r="1" spans="1:145" x14ac:dyDescent="0.2">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2">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19</v>
      </c>
      <c r="B3" s="30" t="s">
        <v>30</v>
      </c>
      <c r="C3" s="30" t="s">
        <v>58</v>
      </c>
      <c r="D3" s="30" t="s">
        <v>59</v>
      </c>
      <c r="E3" s="30" t="s">
        <v>6</v>
      </c>
      <c r="F3" s="30" t="s">
        <v>5</v>
      </c>
      <c r="G3" s="30" t="s">
        <v>24</v>
      </c>
      <c r="H3" s="78" t="s">
        <v>55</v>
      </c>
      <c r="I3" s="79"/>
      <c r="J3" s="79"/>
      <c r="K3" s="79"/>
      <c r="L3" s="79"/>
      <c r="M3" s="79"/>
      <c r="N3" s="79"/>
      <c r="O3" s="79"/>
      <c r="P3" s="79"/>
      <c r="Q3" s="79"/>
      <c r="R3" s="79"/>
      <c r="S3" s="79"/>
      <c r="T3" s="79"/>
      <c r="U3" s="79"/>
      <c r="V3" s="79"/>
      <c r="W3" s="79"/>
      <c r="X3" s="80"/>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12</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2">
      <c r="A4" s="28" t="s">
        <v>60</v>
      </c>
      <c r="B4" s="31"/>
      <c r="C4" s="31"/>
      <c r="D4" s="31"/>
      <c r="E4" s="31"/>
      <c r="F4" s="31"/>
      <c r="G4" s="31"/>
      <c r="H4" s="81"/>
      <c r="I4" s="82"/>
      <c r="J4" s="82"/>
      <c r="K4" s="82"/>
      <c r="L4" s="82"/>
      <c r="M4" s="82"/>
      <c r="N4" s="82"/>
      <c r="O4" s="82"/>
      <c r="P4" s="82"/>
      <c r="Q4" s="82"/>
      <c r="R4" s="82"/>
      <c r="S4" s="82"/>
      <c r="T4" s="82"/>
      <c r="U4" s="82"/>
      <c r="V4" s="82"/>
      <c r="W4" s="82"/>
      <c r="X4" s="83"/>
      <c r="Y4" s="77" t="s">
        <v>23</v>
      </c>
      <c r="Z4" s="77"/>
      <c r="AA4" s="77"/>
      <c r="AB4" s="77"/>
      <c r="AC4" s="77"/>
      <c r="AD4" s="77"/>
      <c r="AE4" s="77"/>
      <c r="AF4" s="77"/>
      <c r="AG4" s="77"/>
      <c r="AH4" s="77"/>
      <c r="AI4" s="77"/>
      <c r="AJ4" s="77" t="s">
        <v>45</v>
      </c>
      <c r="AK4" s="77"/>
      <c r="AL4" s="77"/>
      <c r="AM4" s="77"/>
      <c r="AN4" s="77"/>
      <c r="AO4" s="77"/>
      <c r="AP4" s="77"/>
      <c r="AQ4" s="77"/>
      <c r="AR4" s="77"/>
      <c r="AS4" s="77"/>
      <c r="AT4" s="77"/>
      <c r="AU4" s="77" t="s">
        <v>26</v>
      </c>
      <c r="AV4" s="77"/>
      <c r="AW4" s="77"/>
      <c r="AX4" s="77"/>
      <c r="AY4" s="77"/>
      <c r="AZ4" s="77"/>
      <c r="BA4" s="77"/>
      <c r="BB4" s="77"/>
      <c r="BC4" s="77"/>
      <c r="BD4" s="77"/>
      <c r="BE4" s="77"/>
      <c r="BF4" s="77" t="s">
        <v>62</v>
      </c>
      <c r="BG4" s="77"/>
      <c r="BH4" s="77"/>
      <c r="BI4" s="77"/>
      <c r="BJ4" s="77"/>
      <c r="BK4" s="77"/>
      <c r="BL4" s="77"/>
      <c r="BM4" s="77"/>
      <c r="BN4" s="77"/>
      <c r="BO4" s="77"/>
      <c r="BP4" s="77"/>
      <c r="BQ4" s="77" t="s">
        <v>0</v>
      </c>
      <c r="BR4" s="77"/>
      <c r="BS4" s="77"/>
      <c r="BT4" s="77"/>
      <c r="BU4" s="77"/>
      <c r="BV4" s="77"/>
      <c r="BW4" s="77"/>
      <c r="BX4" s="77"/>
      <c r="BY4" s="77"/>
      <c r="BZ4" s="77"/>
      <c r="CA4" s="77"/>
      <c r="CB4" s="77" t="s">
        <v>61</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2">
      <c r="A5" s="28" t="s">
        <v>69</v>
      </c>
      <c r="B5" s="32"/>
      <c r="C5" s="32"/>
      <c r="D5" s="32"/>
      <c r="E5" s="32"/>
      <c r="F5" s="32"/>
      <c r="G5" s="32"/>
      <c r="H5" s="37" t="s">
        <v>57</v>
      </c>
      <c r="I5" s="37" t="s">
        <v>70</v>
      </c>
      <c r="J5" s="37" t="s">
        <v>71</v>
      </c>
      <c r="K5" s="37" t="s">
        <v>72</v>
      </c>
      <c r="L5" s="37" t="s">
        <v>73</v>
      </c>
      <c r="M5" s="37" t="s">
        <v>7</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90</v>
      </c>
      <c r="AE5" s="37" t="s">
        <v>91</v>
      </c>
      <c r="AF5" s="37" t="s">
        <v>92</v>
      </c>
      <c r="AG5" s="37" t="s">
        <v>93</v>
      </c>
      <c r="AH5" s="37" t="s">
        <v>94</v>
      </c>
      <c r="AI5" s="37" t="s">
        <v>44</v>
      </c>
      <c r="AJ5" s="37" t="s">
        <v>84</v>
      </c>
      <c r="AK5" s="37" t="s">
        <v>85</v>
      </c>
      <c r="AL5" s="37" t="s">
        <v>86</v>
      </c>
      <c r="AM5" s="37" t="s">
        <v>87</v>
      </c>
      <c r="AN5" s="37" t="s">
        <v>88</v>
      </c>
      <c r="AO5" s="37" t="s">
        <v>90</v>
      </c>
      <c r="AP5" s="37" t="s">
        <v>91</v>
      </c>
      <c r="AQ5" s="37" t="s">
        <v>92</v>
      </c>
      <c r="AR5" s="37" t="s">
        <v>93</v>
      </c>
      <c r="AS5" s="37" t="s">
        <v>94</v>
      </c>
      <c r="AT5" s="37" t="s">
        <v>89</v>
      </c>
      <c r="AU5" s="37" t="s">
        <v>84</v>
      </c>
      <c r="AV5" s="37" t="s">
        <v>85</v>
      </c>
      <c r="AW5" s="37" t="s">
        <v>86</v>
      </c>
      <c r="AX5" s="37" t="s">
        <v>87</v>
      </c>
      <c r="AY5" s="37" t="s">
        <v>88</v>
      </c>
      <c r="AZ5" s="37" t="s">
        <v>90</v>
      </c>
      <c r="BA5" s="37" t="s">
        <v>91</v>
      </c>
      <c r="BB5" s="37" t="s">
        <v>92</v>
      </c>
      <c r="BC5" s="37" t="s">
        <v>93</v>
      </c>
      <c r="BD5" s="37" t="s">
        <v>94</v>
      </c>
      <c r="BE5" s="37" t="s">
        <v>89</v>
      </c>
      <c r="BF5" s="37" t="s">
        <v>84</v>
      </c>
      <c r="BG5" s="37" t="s">
        <v>85</v>
      </c>
      <c r="BH5" s="37" t="s">
        <v>86</v>
      </c>
      <c r="BI5" s="37" t="s">
        <v>87</v>
      </c>
      <c r="BJ5" s="37" t="s">
        <v>88</v>
      </c>
      <c r="BK5" s="37" t="s">
        <v>90</v>
      </c>
      <c r="BL5" s="37" t="s">
        <v>91</v>
      </c>
      <c r="BM5" s="37" t="s">
        <v>92</v>
      </c>
      <c r="BN5" s="37" t="s">
        <v>93</v>
      </c>
      <c r="BO5" s="37" t="s">
        <v>94</v>
      </c>
      <c r="BP5" s="37" t="s">
        <v>89</v>
      </c>
      <c r="BQ5" s="37" t="s">
        <v>84</v>
      </c>
      <c r="BR5" s="37" t="s">
        <v>85</v>
      </c>
      <c r="BS5" s="37" t="s">
        <v>86</v>
      </c>
      <c r="BT5" s="37" t="s">
        <v>87</v>
      </c>
      <c r="BU5" s="37" t="s">
        <v>88</v>
      </c>
      <c r="BV5" s="37" t="s">
        <v>90</v>
      </c>
      <c r="BW5" s="37" t="s">
        <v>91</v>
      </c>
      <c r="BX5" s="37" t="s">
        <v>92</v>
      </c>
      <c r="BY5" s="37" t="s">
        <v>93</v>
      </c>
      <c r="BZ5" s="37" t="s">
        <v>94</v>
      </c>
      <c r="CA5" s="37" t="s">
        <v>89</v>
      </c>
      <c r="CB5" s="37" t="s">
        <v>84</v>
      </c>
      <c r="CC5" s="37" t="s">
        <v>85</v>
      </c>
      <c r="CD5" s="37" t="s">
        <v>86</v>
      </c>
      <c r="CE5" s="37" t="s">
        <v>87</v>
      </c>
      <c r="CF5" s="37" t="s">
        <v>88</v>
      </c>
      <c r="CG5" s="37" t="s">
        <v>90</v>
      </c>
      <c r="CH5" s="37" t="s">
        <v>91</v>
      </c>
      <c r="CI5" s="37" t="s">
        <v>92</v>
      </c>
      <c r="CJ5" s="37" t="s">
        <v>93</v>
      </c>
      <c r="CK5" s="37" t="s">
        <v>94</v>
      </c>
      <c r="CL5" s="37" t="s">
        <v>89</v>
      </c>
      <c r="CM5" s="37" t="s">
        <v>84</v>
      </c>
      <c r="CN5" s="37" t="s">
        <v>85</v>
      </c>
      <c r="CO5" s="37" t="s">
        <v>86</v>
      </c>
      <c r="CP5" s="37" t="s">
        <v>87</v>
      </c>
      <c r="CQ5" s="37" t="s">
        <v>88</v>
      </c>
      <c r="CR5" s="37" t="s">
        <v>90</v>
      </c>
      <c r="CS5" s="37" t="s">
        <v>91</v>
      </c>
      <c r="CT5" s="37" t="s">
        <v>92</v>
      </c>
      <c r="CU5" s="37" t="s">
        <v>93</v>
      </c>
      <c r="CV5" s="37" t="s">
        <v>94</v>
      </c>
      <c r="CW5" s="37" t="s">
        <v>89</v>
      </c>
      <c r="CX5" s="37" t="s">
        <v>84</v>
      </c>
      <c r="CY5" s="37" t="s">
        <v>85</v>
      </c>
      <c r="CZ5" s="37" t="s">
        <v>86</v>
      </c>
      <c r="DA5" s="37" t="s">
        <v>87</v>
      </c>
      <c r="DB5" s="37" t="s">
        <v>88</v>
      </c>
      <c r="DC5" s="37" t="s">
        <v>90</v>
      </c>
      <c r="DD5" s="37" t="s">
        <v>91</v>
      </c>
      <c r="DE5" s="37" t="s">
        <v>92</v>
      </c>
      <c r="DF5" s="37" t="s">
        <v>93</v>
      </c>
      <c r="DG5" s="37" t="s">
        <v>94</v>
      </c>
      <c r="DH5" s="37" t="s">
        <v>89</v>
      </c>
      <c r="DI5" s="37" t="s">
        <v>84</v>
      </c>
      <c r="DJ5" s="37" t="s">
        <v>85</v>
      </c>
      <c r="DK5" s="37" t="s">
        <v>86</v>
      </c>
      <c r="DL5" s="37" t="s">
        <v>87</v>
      </c>
      <c r="DM5" s="37" t="s">
        <v>88</v>
      </c>
      <c r="DN5" s="37" t="s">
        <v>90</v>
      </c>
      <c r="DO5" s="37" t="s">
        <v>91</v>
      </c>
      <c r="DP5" s="37" t="s">
        <v>92</v>
      </c>
      <c r="DQ5" s="37" t="s">
        <v>93</v>
      </c>
      <c r="DR5" s="37" t="s">
        <v>94</v>
      </c>
      <c r="DS5" s="37" t="s">
        <v>89</v>
      </c>
      <c r="DT5" s="37" t="s">
        <v>84</v>
      </c>
      <c r="DU5" s="37" t="s">
        <v>85</v>
      </c>
      <c r="DV5" s="37" t="s">
        <v>86</v>
      </c>
      <c r="DW5" s="37" t="s">
        <v>87</v>
      </c>
      <c r="DX5" s="37" t="s">
        <v>88</v>
      </c>
      <c r="DY5" s="37" t="s">
        <v>90</v>
      </c>
      <c r="DZ5" s="37" t="s">
        <v>91</v>
      </c>
      <c r="EA5" s="37" t="s">
        <v>92</v>
      </c>
      <c r="EB5" s="37" t="s">
        <v>93</v>
      </c>
      <c r="EC5" s="37" t="s">
        <v>94</v>
      </c>
      <c r="ED5" s="37" t="s">
        <v>89</v>
      </c>
      <c r="EE5" s="37" t="s">
        <v>84</v>
      </c>
      <c r="EF5" s="37" t="s">
        <v>85</v>
      </c>
      <c r="EG5" s="37" t="s">
        <v>86</v>
      </c>
      <c r="EH5" s="37" t="s">
        <v>87</v>
      </c>
      <c r="EI5" s="37" t="s">
        <v>88</v>
      </c>
      <c r="EJ5" s="37" t="s">
        <v>90</v>
      </c>
      <c r="EK5" s="37" t="s">
        <v>91</v>
      </c>
      <c r="EL5" s="37" t="s">
        <v>92</v>
      </c>
      <c r="EM5" s="37" t="s">
        <v>93</v>
      </c>
      <c r="EN5" s="37" t="s">
        <v>94</v>
      </c>
      <c r="EO5" s="37" t="s">
        <v>89</v>
      </c>
    </row>
    <row r="6" spans="1:145" s="27" customFormat="1" x14ac:dyDescent="0.2">
      <c r="A6" s="28" t="s">
        <v>95</v>
      </c>
      <c r="B6" s="33">
        <f t="shared" ref="B6:X6" si="1">B7</f>
        <v>2019</v>
      </c>
      <c r="C6" s="33">
        <f t="shared" si="1"/>
        <v>105210</v>
      </c>
      <c r="D6" s="33">
        <f t="shared" si="1"/>
        <v>47</v>
      </c>
      <c r="E6" s="33">
        <f t="shared" si="1"/>
        <v>17</v>
      </c>
      <c r="F6" s="33">
        <f t="shared" si="1"/>
        <v>1</v>
      </c>
      <c r="G6" s="33">
        <f t="shared" si="1"/>
        <v>0</v>
      </c>
      <c r="H6" s="33" t="str">
        <f t="shared" si="1"/>
        <v>群馬県　板倉町</v>
      </c>
      <c r="I6" s="33" t="str">
        <f t="shared" si="1"/>
        <v>法非適用</v>
      </c>
      <c r="J6" s="33" t="str">
        <f t="shared" si="1"/>
        <v>下水道事業</v>
      </c>
      <c r="K6" s="33" t="str">
        <f t="shared" si="1"/>
        <v>公共下水道</v>
      </c>
      <c r="L6" s="33" t="str">
        <f t="shared" si="1"/>
        <v>Cd2</v>
      </c>
      <c r="M6" s="33" t="str">
        <f t="shared" si="1"/>
        <v>非設置</v>
      </c>
      <c r="N6" s="38" t="str">
        <f t="shared" si="1"/>
        <v>-</v>
      </c>
      <c r="O6" s="38" t="str">
        <f t="shared" si="1"/>
        <v>該当数値なし</v>
      </c>
      <c r="P6" s="38">
        <f t="shared" si="1"/>
        <v>16.47</v>
      </c>
      <c r="Q6" s="38">
        <f t="shared" si="1"/>
        <v>89.34</v>
      </c>
      <c r="R6" s="38">
        <f t="shared" si="1"/>
        <v>3630</v>
      </c>
      <c r="S6" s="38">
        <f t="shared" si="1"/>
        <v>14498</v>
      </c>
      <c r="T6" s="38">
        <f t="shared" si="1"/>
        <v>41.86</v>
      </c>
      <c r="U6" s="38">
        <f t="shared" si="1"/>
        <v>346.34</v>
      </c>
      <c r="V6" s="38">
        <f t="shared" si="1"/>
        <v>2373</v>
      </c>
      <c r="W6" s="38">
        <f t="shared" si="1"/>
        <v>1.47</v>
      </c>
      <c r="X6" s="38">
        <f t="shared" si="1"/>
        <v>1614.29</v>
      </c>
      <c r="Y6" s="42">
        <f t="shared" ref="Y6:AH6" si="2">IF(Y7="",NA(),Y7)</f>
        <v>101.52</v>
      </c>
      <c r="Z6" s="42">
        <f t="shared" si="2"/>
        <v>100.77</v>
      </c>
      <c r="AA6" s="42">
        <f t="shared" si="2"/>
        <v>99.45</v>
      </c>
      <c r="AB6" s="42">
        <f t="shared" si="2"/>
        <v>105.11</v>
      </c>
      <c r="AC6" s="42">
        <f t="shared" si="2"/>
        <v>105.83</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38">
        <f t="shared" ref="BF6:BO6" si="5">IF(BF7="",NA(),BF7)</f>
        <v>0</v>
      </c>
      <c r="BG6" s="38">
        <f t="shared" si="5"/>
        <v>0</v>
      </c>
      <c r="BH6" s="38">
        <f t="shared" si="5"/>
        <v>0</v>
      </c>
      <c r="BI6" s="38">
        <f t="shared" si="5"/>
        <v>0</v>
      </c>
      <c r="BJ6" s="42">
        <f t="shared" si="5"/>
        <v>916.39</v>
      </c>
      <c r="BK6" s="42">
        <f t="shared" si="5"/>
        <v>1162.3599999999999</v>
      </c>
      <c r="BL6" s="42">
        <f t="shared" si="5"/>
        <v>1047.6500000000001</v>
      </c>
      <c r="BM6" s="42">
        <f t="shared" si="5"/>
        <v>1124.26</v>
      </c>
      <c r="BN6" s="42">
        <f t="shared" si="5"/>
        <v>1048.23</v>
      </c>
      <c r="BO6" s="42">
        <f t="shared" si="5"/>
        <v>1130.42</v>
      </c>
      <c r="BP6" s="38" t="str">
        <f>IF(BP7="","",IF(BP7="-","【-】","【"&amp;SUBSTITUTE(TEXT(BP7,"#,##0.00"),"-","△")&amp;"】"))</f>
        <v>【682.51】</v>
      </c>
      <c r="BQ6" s="42">
        <f t="shared" ref="BQ6:BZ6" si="6">IF(BQ7="",NA(),BQ7)</f>
        <v>67.89</v>
      </c>
      <c r="BR6" s="42">
        <f t="shared" si="6"/>
        <v>70.12</v>
      </c>
      <c r="BS6" s="42">
        <f t="shared" si="6"/>
        <v>67.930000000000007</v>
      </c>
      <c r="BT6" s="42">
        <f t="shared" si="6"/>
        <v>79.650000000000006</v>
      </c>
      <c r="BU6" s="42">
        <f t="shared" si="6"/>
        <v>77.739999999999995</v>
      </c>
      <c r="BV6" s="42">
        <f t="shared" si="6"/>
        <v>68.209999999999994</v>
      </c>
      <c r="BW6" s="42">
        <f t="shared" si="6"/>
        <v>74.040000000000006</v>
      </c>
      <c r="BX6" s="42">
        <f t="shared" si="6"/>
        <v>80.58</v>
      </c>
      <c r="BY6" s="42">
        <f t="shared" si="6"/>
        <v>78.92</v>
      </c>
      <c r="BZ6" s="42">
        <f t="shared" si="6"/>
        <v>74.17</v>
      </c>
      <c r="CA6" s="38" t="str">
        <f>IF(CA7="","",IF(CA7="-","【-】","【"&amp;SUBSTITUTE(TEXT(CA7,"#,##0.00"),"-","△")&amp;"】"))</f>
        <v>【100.34】</v>
      </c>
      <c r="CB6" s="42">
        <f t="shared" ref="CB6:CK6" si="7">IF(CB7="",NA(),CB7)</f>
        <v>300.79000000000002</v>
      </c>
      <c r="CC6" s="42">
        <f t="shared" si="7"/>
        <v>292.39999999999998</v>
      </c>
      <c r="CD6" s="42">
        <f t="shared" si="7"/>
        <v>301.86</v>
      </c>
      <c r="CE6" s="42">
        <f t="shared" si="7"/>
        <v>261.07</v>
      </c>
      <c r="CF6" s="42">
        <f t="shared" si="7"/>
        <v>272.94</v>
      </c>
      <c r="CG6" s="42">
        <f t="shared" si="7"/>
        <v>250.84</v>
      </c>
      <c r="CH6" s="42">
        <f t="shared" si="7"/>
        <v>235.61</v>
      </c>
      <c r="CI6" s="42">
        <f t="shared" si="7"/>
        <v>216.21</v>
      </c>
      <c r="CJ6" s="42">
        <f t="shared" si="7"/>
        <v>220.31</v>
      </c>
      <c r="CK6" s="42">
        <f t="shared" si="7"/>
        <v>230.95</v>
      </c>
      <c r="CL6" s="38" t="str">
        <f>IF(CL7="","",IF(CL7="-","【-】","【"&amp;SUBSTITUTE(TEXT(CL7,"#,##0.00"),"-","△")&amp;"】"))</f>
        <v>【136.15】</v>
      </c>
      <c r="CM6" s="42">
        <f t="shared" ref="CM6:CV6" si="8">IF(CM7="",NA(),CM7)</f>
        <v>33.74</v>
      </c>
      <c r="CN6" s="42">
        <f t="shared" si="8"/>
        <v>33.450000000000003</v>
      </c>
      <c r="CO6" s="42">
        <f t="shared" si="8"/>
        <v>35.49</v>
      </c>
      <c r="CP6" s="42">
        <f t="shared" si="8"/>
        <v>36.21</v>
      </c>
      <c r="CQ6" s="42">
        <f t="shared" si="8"/>
        <v>38.89</v>
      </c>
      <c r="CR6" s="42">
        <f t="shared" si="8"/>
        <v>49.39</v>
      </c>
      <c r="CS6" s="42">
        <f t="shared" si="8"/>
        <v>49.25</v>
      </c>
      <c r="CT6" s="42">
        <f t="shared" si="8"/>
        <v>50.24</v>
      </c>
      <c r="CU6" s="42">
        <f t="shared" si="8"/>
        <v>49.68</v>
      </c>
      <c r="CV6" s="42">
        <f t="shared" si="8"/>
        <v>49.27</v>
      </c>
      <c r="CW6" s="38" t="str">
        <f>IF(CW7="","",IF(CW7="-","【-】","【"&amp;SUBSTITUTE(TEXT(CW7,"#,##0.00"),"-","△")&amp;"】"))</f>
        <v>【59.64】</v>
      </c>
      <c r="CX6" s="42">
        <f t="shared" ref="CX6:DG6" si="9">IF(CX7="",NA(),CX7)</f>
        <v>100</v>
      </c>
      <c r="CY6" s="42">
        <f t="shared" si="9"/>
        <v>100</v>
      </c>
      <c r="CZ6" s="42">
        <f t="shared" si="9"/>
        <v>100</v>
      </c>
      <c r="DA6" s="42">
        <f t="shared" si="9"/>
        <v>100</v>
      </c>
      <c r="DB6" s="42">
        <f t="shared" si="9"/>
        <v>100</v>
      </c>
      <c r="DC6" s="42">
        <f t="shared" si="9"/>
        <v>83.96</v>
      </c>
      <c r="DD6" s="42">
        <f t="shared" si="9"/>
        <v>84.12</v>
      </c>
      <c r="DE6" s="42">
        <f t="shared" si="9"/>
        <v>84.17</v>
      </c>
      <c r="DF6" s="42">
        <f t="shared" si="9"/>
        <v>83.35</v>
      </c>
      <c r="DG6" s="42">
        <f t="shared" si="9"/>
        <v>83.16</v>
      </c>
      <c r="DH6" s="38" t="str">
        <f>IF(DH7="","",IF(DH7="-","【-】","【"&amp;SUBSTITUTE(TEXT(DH7,"#,##0.00"),"-","△")&amp;"】"))</f>
        <v>【95.35】</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0.15</v>
      </c>
      <c r="EK6" s="42">
        <f t="shared" si="12"/>
        <v>0.1</v>
      </c>
      <c r="EL6" s="42">
        <f t="shared" si="12"/>
        <v>0.13</v>
      </c>
      <c r="EM6" s="42">
        <f t="shared" si="12"/>
        <v>0.12</v>
      </c>
      <c r="EN6" s="42">
        <f t="shared" si="12"/>
        <v>0.1</v>
      </c>
      <c r="EO6" s="38" t="str">
        <f>IF(EO7="","",IF(EO7="-","【-】","【"&amp;SUBSTITUTE(TEXT(EO7,"#,##0.00"),"-","△")&amp;"】"))</f>
        <v>【0.22】</v>
      </c>
    </row>
    <row r="7" spans="1:145" s="27" customFormat="1" x14ac:dyDescent="0.2">
      <c r="A7" s="28"/>
      <c r="B7" s="34">
        <v>2019</v>
      </c>
      <c r="C7" s="34">
        <v>105210</v>
      </c>
      <c r="D7" s="34">
        <v>47</v>
      </c>
      <c r="E7" s="34">
        <v>17</v>
      </c>
      <c r="F7" s="34">
        <v>1</v>
      </c>
      <c r="G7" s="34">
        <v>0</v>
      </c>
      <c r="H7" s="34" t="s">
        <v>96</v>
      </c>
      <c r="I7" s="34" t="s">
        <v>97</v>
      </c>
      <c r="J7" s="34" t="s">
        <v>98</v>
      </c>
      <c r="K7" s="34" t="s">
        <v>99</v>
      </c>
      <c r="L7" s="34" t="s">
        <v>100</v>
      </c>
      <c r="M7" s="34" t="s">
        <v>101</v>
      </c>
      <c r="N7" s="39" t="s">
        <v>38</v>
      </c>
      <c r="O7" s="39" t="s">
        <v>102</v>
      </c>
      <c r="P7" s="39">
        <v>16.47</v>
      </c>
      <c r="Q7" s="39">
        <v>89.34</v>
      </c>
      <c r="R7" s="39">
        <v>3630</v>
      </c>
      <c r="S7" s="39">
        <v>14498</v>
      </c>
      <c r="T7" s="39">
        <v>41.86</v>
      </c>
      <c r="U7" s="39">
        <v>346.34</v>
      </c>
      <c r="V7" s="39">
        <v>2373</v>
      </c>
      <c r="W7" s="39">
        <v>1.47</v>
      </c>
      <c r="X7" s="39">
        <v>1614.29</v>
      </c>
      <c r="Y7" s="39">
        <v>101.52</v>
      </c>
      <c r="Z7" s="39">
        <v>100.77</v>
      </c>
      <c r="AA7" s="39">
        <v>99.45</v>
      </c>
      <c r="AB7" s="39">
        <v>105.11</v>
      </c>
      <c r="AC7" s="39">
        <v>105.83</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0</v>
      </c>
      <c r="BG7" s="39">
        <v>0</v>
      </c>
      <c r="BH7" s="39">
        <v>0</v>
      </c>
      <c r="BI7" s="39">
        <v>0</v>
      </c>
      <c r="BJ7" s="39">
        <v>916.39</v>
      </c>
      <c r="BK7" s="39">
        <v>1162.3599999999999</v>
      </c>
      <c r="BL7" s="39">
        <v>1047.6500000000001</v>
      </c>
      <c r="BM7" s="39">
        <v>1124.26</v>
      </c>
      <c r="BN7" s="39">
        <v>1048.23</v>
      </c>
      <c r="BO7" s="39">
        <v>1130.42</v>
      </c>
      <c r="BP7" s="39">
        <v>682.51</v>
      </c>
      <c r="BQ7" s="39">
        <v>67.89</v>
      </c>
      <c r="BR7" s="39">
        <v>70.12</v>
      </c>
      <c r="BS7" s="39">
        <v>67.930000000000007</v>
      </c>
      <c r="BT7" s="39">
        <v>79.650000000000006</v>
      </c>
      <c r="BU7" s="39">
        <v>77.739999999999995</v>
      </c>
      <c r="BV7" s="39">
        <v>68.209999999999994</v>
      </c>
      <c r="BW7" s="39">
        <v>74.040000000000006</v>
      </c>
      <c r="BX7" s="39">
        <v>80.58</v>
      </c>
      <c r="BY7" s="39">
        <v>78.92</v>
      </c>
      <c r="BZ7" s="39">
        <v>74.17</v>
      </c>
      <c r="CA7" s="39">
        <v>100.34</v>
      </c>
      <c r="CB7" s="39">
        <v>300.79000000000002</v>
      </c>
      <c r="CC7" s="39">
        <v>292.39999999999998</v>
      </c>
      <c r="CD7" s="39">
        <v>301.86</v>
      </c>
      <c r="CE7" s="39">
        <v>261.07</v>
      </c>
      <c r="CF7" s="39">
        <v>272.94</v>
      </c>
      <c r="CG7" s="39">
        <v>250.84</v>
      </c>
      <c r="CH7" s="39">
        <v>235.61</v>
      </c>
      <c r="CI7" s="39">
        <v>216.21</v>
      </c>
      <c r="CJ7" s="39">
        <v>220.31</v>
      </c>
      <c r="CK7" s="39">
        <v>230.95</v>
      </c>
      <c r="CL7" s="39">
        <v>136.15</v>
      </c>
      <c r="CM7" s="39">
        <v>33.74</v>
      </c>
      <c r="CN7" s="39">
        <v>33.450000000000003</v>
      </c>
      <c r="CO7" s="39">
        <v>35.49</v>
      </c>
      <c r="CP7" s="39">
        <v>36.21</v>
      </c>
      <c r="CQ7" s="39">
        <v>38.89</v>
      </c>
      <c r="CR7" s="39">
        <v>49.39</v>
      </c>
      <c r="CS7" s="39">
        <v>49.25</v>
      </c>
      <c r="CT7" s="39">
        <v>50.24</v>
      </c>
      <c r="CU7" s="39">
        <v>49.68</v>
      </c>
      <c r="CV7" s="39">
        <v>49.27</v>
      </c>
      <c r="CW7" s="39">
        <v>59.64</v>
      </c>
      <c r="CX7" s="39">
        <v>100</v>
      </c>
      <c r="CY7" s="39">
        <v>100</v>
      </c>
      <c r="CZ7" s="39">
        <v>100</v>
      </c>
      <c r="DA7" s="39">
        <v>100</v>
      </c>
      <c r="DB7" s="39">
        <v>100</v>
      </c>
      <c r="DC7" s="39">
        <v>83.96</v>
      </c>
      <c r="DD7" s="39">
        <v>84.12</v>
      </c>
      <c r="DE7" s="39">
        <v>84.17</v>
      </c>
      <c r="DF7" s="39">
        <v>83.35</v>
      </c>
      <c r="DG7" s="39">
        <v>83.16</v>
      </c>
      <c r="DH7" s="39">
        <v>95.35</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0.15</v>
      </c>
      <c r="EK7" s="39">
        <v>0.1</v>
      </c>
      <c r="EL7" s="39">
        <v>0.13</v>
      </c>
      <c r="EM7" s="39">
        <v>0.12</v>
      </c>
      <c r="EN7" s="39">
        <v>0.1</v>
      </c>
      <c r="EO7" s="39">
        <v>0.22</v>
      </c>
    </row>
    <row r="8" spans="1:145"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2">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2">
      <c r="A10" s="29" t="s">
        <v>30</v>
      </c>
      <c r="B10" s="35">
        <f>DATEVALUE($B7+12-B11&amp;"/1/"&amp;B12)</f>
        <v>46388</v>
      </c>
      <c r="C10" s="35">
        <f>DATEVALUE($B7+12-C11&amp;"/1/"&amp;C12)</f>
        <v>46753</v>
      </c>
      <c r="D10" s="35">
        <f>DATEVALUE($B7+12-D11&amp;"/1/"&amp;D12)</f>
        <v>47119</v>
      </c>
      <c r="E10" s="35">
        <f>DATEVALUE($B7+12-E11&amp;"/1/"&amp;E12)</f>
        <v>47484</v>
      </c>
      <c r="F10" s="36">
        <f>DATEVALUE($B7+12-F11&amp;"/1/"&amp;F12)</f>
        <v>47849</v>
      </c>
    </row>
    <row r="11" spans="1:145" x14ac:dyDescent="0.2">
      <c r="B11">
        <v>4</v>
      </c>
      <c r="C11">
        <v>3</v>
      </c>
      <c r="D11">
        <v>2</v>
      </c>
      <c r="E11">
        <v>1</v>
      </c>
      <c r="F11">
        <v>0</v>
      </c>
      <c r="G11" t="s">
        <v>108</v>
      </c>
    </row>
    <row r="12" spans="1:145" x14ac:dyDescent="0.2">
      <c r="B12">
        <v>1</v>
      </c>
      <c r="C12">
        <v>1</v>
      </c>
      <c r="D12">
        <v>1</v>
      </c>
      <c r="E12">
        <v>1</v>
      </c>
      <c r="F12">
        <v>1</v>
      </c>
      <c r="G12" t="s">
        <v>109</v>
      </c>
    </row>
    <row r="13" spans="1:145" x14ac:dyDescent="0.2">
      <c r="B13" t="s">
        <v>110</v>
      </c>
      <c r="C13" t="s">
        <v>110</v>
      </c>
      <c r="D13" t="s">
        <v>110</v>
      </c>
      <c r="E13" t="s">
        <v>110</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2020-12-04T02:44:31Z</dcterms:created>
  <dcterms:modified xsi:type="dcterms:W3CDTF">2021-01-29T02:48:11Z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2021-01-25T03:01:15Z</vt:filetime>
  </property>
</Properties>
</file>