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s220dc7a\地方債係（ls220d）\210-公営企業決算調査\02公営企業決算（法適用・全体とりまとめ）\H31(H30調査)\50_経営比較分析表\03 各団体回答\08○渋川市\"/>
    </mc:Choice>
  </mc:AlternateContent>
  <workbookProtection workbookAlgorithmName="SHA-512" workbookHashValue="oPuzwqMZltloMMLQrE+eNRnwZTPmYpHdcYXC188jVG8c/oEzUVRkf9h0Jj6miTmVaTjWdxdTzTJOAZJuU3lKSQ==" workbookSaltValue="zC0avHkLz9yH87SpkSiSSw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6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AD10" i="4" s="1"/>
  <c r="Q6" i="5"/>
  <c r="P6" i="5"/>
  <c r="O6" i="5"/>
  <c r="I10" i="4" s="1"/>
  <c r="N6" i="5"/>
  <c r="B10" i="4" s="1"/>
  <c r="M6" i="5"/>
  <c r="AD8" i="4" s="1"/>
  <c r="L6" i="5"/>
  <c r="K6" i="5"/>
  <c r="J6" i="5"/>
  <c r="I6" i="5"/>
  <c r="B8" i="4" s="1"/>
  <c r="H6" i="5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BB10" i="4"/>
  <c r="AT10" i="4"/>
  <c r="AL10" i="4"/>
  <c r="W10" i="4"/>
  <c r="P10" i="4"/>
  <c r="BB8" i="4"/>
  <c r="AT8" i="4"/>
  <c r="AL8" i="4"/>
  <c r="W8" i="4"/>
  <c r="P8" i="4"/>
  <c r="I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<sst xmlns="http://schemas.openxmlformats.org/spreadsheetml/2006/main" count="228" uniqueCount="116">
  <si>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</si>
  <si>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</si>
  <si>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</si>
  <si>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</si>
  <si>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</si>
  <si>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</si>
  <si>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</si>
  <si>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</si>
  <si>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</si>
  <si>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</si>
  <si>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</si>
  <si>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</si>
  <si>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</si>
  <si>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</si>
  <si>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</si>
  <si>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</si>
  <si>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</si>
  <si>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</si>
  <si>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</si>
  <si>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</si>
  <si>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</si>
  <si>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</si>
  <si>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</si>
  <si>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</si>
  <si>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</si>
  <si>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</si>
  <si>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</si>
  <si>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</si>
  <si>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</si>
  <si>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</si>
  <si>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</si>
  <si>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</si>
  <si>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</si>
  <si>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</si>
  <si>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</si>
  <si>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</si>
  <si>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</si>
  <si>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</si>
  <si>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</si>
  <si>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</si>
  <si>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</si>
  <si>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</si>
  <si>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</si>
  <si>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</si>
  <si>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</si>
  <si>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</si>
  <si>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</si>
  <si>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</si>
  <si>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</si>
  <si>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</si>
  <si>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</si>
  <si>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</si>
  <si>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</si>
  <si>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</si>
  <si>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</si>
  <si>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</si>
  <si>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</si>
  <si>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</si>
  <si>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</si>
  <si>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</si>
  <si>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</si>
  <si>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</si>
  <si>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</si>
  <si>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</si>
  <si>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</si>
  <si>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</si>
  <si>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</si>
  <si>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</si>
  <si>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</si>
  <si>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</si>
  <si>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</si>
  <si>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</si>
  <si>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</si>
  <si>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</si>
  <si>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</si>
  <si>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</si>
  <si>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</si>
  <si>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</si>
  <si>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</si>
  <si>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</si>
  <si>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</si>
  <si>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</si>
  <si>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</si>
  <si>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</si>
  <si>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</si>
  <si>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</si>
  <si>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</si>
  <si>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</si>
  <si>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</si>
  <si>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</si>
  <si>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</si>
  <si>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</si>
  <si>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</si>
  <si>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</si>
  <si>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</si>
  <si>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</si>
  <si>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</si>
  <si>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</si>
  <si>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</si>
  <si>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</si>
  <si>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群馬県　渋川市</t>
  </si>
  <si>
    <t>法非適用</t>
  </si>
  <si>
    <t>下水道事業</t>
  </si>
  <si>
    <t>公共下水道</t>
  </si>
  <si>
    <t>Cc1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</si>
  <si>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</si>
  <si>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</si>
  <si>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</si>
  <si>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</si>
  <si>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</si>
  <si>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</si>
  <si>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</si>
  <si>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</si>
  <si>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 xml:space="preserve">①収益的収支比率
　H26年度から5年連続で下降しており、100％未満であり赤字経営が続いている。
　料金収入は利用者の減少により約6.3%減少（H30/H27）、汚水処理費は維持管理費の増加により約8.1%増加（同）し、一般会計繰入金に依存している。
④企業債残高事業規模比率
　H26年度から5年連続で類似団体平均値の2倍以上で推移している。
　施設整備を推進しているが、地方債現在高は借入の減少により約1.6%減少（H30/H22）、料金収入は利用者は増加しているが、有収水量の減少により約3.8%減少（同）しており、横ばい傾向が続いており、一般会計繰入金に依存している。
⑤経費回収率
　H28年度から下降傾向にあり、類似団体平均値を大幅に下回っている。
　施設整備を推進しているが、料金収入は利用者は増加しているが、有収水量の減少により約3.8%減少（H30/H22）、汚水処理費は維持管理費の増加により約9.3%増加（同）しており、一般会計繰入金に依存している。
⑥汚水処理原価
　H29年度までは130円台で推移していたが、H30年度は150円程度まで上昇した。類似団体平均値は下回って推移している。
　汚水処理費は維持管理費の増加により約9.3%増加（H30/H22）、年間有収水量は約5.5%減少（H30/H22）しており、今後も同額程度での推移が予想される。
⑦施設利用率
H30年度は、H29年度よりも利用者は増加したが、区域内人口の増加が多く、下降した。3年連続で類似団体平均値を下回っている。
施設整備を推進しているが、晴天時一日平均処理水量は、年間有収水量の減少により約30.3%減少（H30/H22）しており、今後も平均値を下回ることが予想される。
⑧水洗化率
　類似団体平均値をH26年度から5年連続で下回っているが、80％台で推移している。
　施設整備を推進していることから、現在水洗便所設置済人口は約7.1%増加（H30/H22)、現在処理杭区内人口は約3.8%増加（同）しており、今後も僅かながら上昇が予想される。
</t>
    <rPh sb="1" eb="4">
      <t>シュウエキテキ</t>
    </rPh>
    <rPh sb="4" eb="6">
      <t>シュウシ</t>
    </rPh>
    <rPh sb="6" eb="8">
      <t>ヒリツ</t>
    </rPh>
    <rPh sb="128" eb="131">
      <t>キギョウサイ</t>
    </rPh>
    <rPh sb="131" eb="133">
      <t>ザンダカ</t>
    </rPh>
    <rPh sb="133" eb="135">
      <t>ジギョウ</t>
    </rPh>
    <rPh sb="135" eb="137">
      <t>キボ</t>
    </rPh>
    <rPh sb="137" eb="139">
      <t>ヒリツ</t>
    </rPh>
    <rPh sb="291" eb="293">
      <t>ケイヒ</t>
    </rPh>
    <rPh sb="293" eb="295">
      <t>カイシュウ</t>
    </rPh>
    <rPh sb="295" eb="296">
      <t>リツ</t>
    </rPh>
    <rPh sb="439" eb="441">
      <t>オスイ</t>
    </rPh>
    <rPh sb="441" eb="443">
      <t>ショリ</t>
    </rPh>
    <rPh sb="443" eb="445">
      <t>ゲンカ</t>
    </rPh>
    <rPh sb="591" eb="593">
      <t>シセツ</t>
    </rPh>
    <rPh sb="593" eb="596">
      <t>リヨウリツ</t>
    </rPh>
    <rPh sb="741" eb="744">
      <t>スイセンカ</t>
    </rPh>
    <rPh sb="744" eb="745">
      <t>リツ</t>
    </rPh>
    <phoneticPr fontId="4"/>
  </si>
  <si>
    <t>　老朽化は喫緊の課題となっていない。</t>
    <phoneticPr fontId="4"/>
  </si>
  <si>
    <t>　昭和34年度に事業着手し、昭和41年度に供用開始した事業で、旧市内において進捗中の事業である。
　生活排水処理施設整備計画策定マニュアル（環境省）によれば、施設の使用実績は、処理場土木構築物は50～70年、処理場機械電気設備は15～35年、管路施設は50～120年程度と記載がある。実際に旧伊香保町の2処理場のうち1処理場（昭和40年度供用開始、55年経過）は更新に着手しており、施設整備費が事業を圧迫していることから、残る1処理場（昭和51年度供用開始、44年経過）の更新も検討が必要である。
　下水道使用料では維持管理費が賄えていないことから、早晩、改定が必要な時期となっている。
　少子高齢化、人口減少、高齢単身世帯の増加により、区域見直し以外の接続数の増加は見込めないことから、新興住宅地区などの区域見直し必要である。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</si>
</sst>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7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16" fillId="0" borderId="6" xfId="0" applyFont="1" applyBorder="1" applyAlignment="1" applyProtection="1">
      <alignment horizontal="left" vertical="top" wrapText="1"/>
      <protection locked="0"/>
    </xf>
    <xf numFmtId="0" fontId="16" fillId="0" borderId="0" xfId="0" applyFont="1" applyBorder="1" applyAlignment="1" applyProtection="1">
      <alignment horizontal="left" vertical="top" wrapText="1"/>
      <protection locked="0"/>
    </xf>
    <xf numFmtId="0" fontId="16" fillId="0" borderId="7" xfId="0" applyFont="1" applyBorder="1" applyAlignment="1" applyProtection="1">
      <alignment horizontal="left" vertical="top" wrapText="1"/>
      <protection locked="0"/>
    </xf>
    <xf numFmtId="0" fontId="16" fillId="0" borderId="8" xfId="0" applyFont="1" applyBorder="1" applyAlignment="1" applyProtection="1">
      <alignment horizontal="left" vertical="top" wrapText="1"/>
      <protection locked="0"/>
    </xf>
    <xf numFmtId="0" fontId="16" fillId="0" borderId="1" xfId="0" applyFont="1" applyBorder="1" applyAlignment="1" applyProtection="1">
      <alignment horizontal="left" vertical="top" wrapText="1"/>
      <protection locked="0"/>
    </xf>
    <xf numFmtId="0" fontId="16" fillId="0" borderId="9" xfId="0" applyFont="1" applyBorder="1" applyAlignment="1" applyProtection="1">
      <alignment horizontal="left" vertical="top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 formatCode="#,##0.00;&quot;△&quot;#,##0.00;&quot;-&quot;">
                  <c:v>0.04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1AA-4576-812A-19E9282105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484472"/>
        <c:axId val="1754869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0.11</c:v>
                </c:pt>
                <c:pt idx="1">
                  <c:v>0.09</c:v>
                </c:pt>
                <c:pt idx="2">
                  <c:v>0.19</c:v>
                </c:pt>
                <c:pt idx="3">
                  <c:v>0.23</c:v>
                </c:pt>
                <c:pt idx="4">
                  <c:v>0.21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1AA-4576-812A-19E9282105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484472"/>
        <c:axId val="175486904"/>
      </c:lineChart>
      <c:dateAx>
        <c:axId val="1754844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5486904"/>
        <c:crosses val="autoZero"/>
        <c:auto val="1"/>
        <c:lblOffset val="100"/>
        <c:baseTimeUnit val="years"/>
      </c:dateAx>
      <c:valAx>
        <c:axId val="1754869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54844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73.8</c:v>
                </c:pt>
                <c:pt idx="1">
                  <c:v>73.62</c:v>
                </c:pt>
                <c:pt idx="2">
                  <c:v>56.81</c:v>
                </c:pt>
                <c:pt idx="3">
                  <c:v>54.79</c:v>
                </c:pt>
                <c:pt idx="4">
                  <c:v>52.48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6B8-44B3-B8F0-86B509CCF1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877536"/>
        <c:axId val="1760581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64.23</c:v>
                </c:pt>
                <c:pt idx="1">
                  <c:v>59.4</c:v>
                </c:pt>
                <c:pt idx="2">
                  <c:v>59.35</c:v>
                </c:pt>
                <c:pt idx="3">
                  <c:v>58.4</c:v>
                </c:pt>
                <c:pt idx="4">
                  <c:v>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6B8-44B3-B8F0-86B509CCF1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877536"/>
        <c:axId val="176058160"/>
      </c:lineChart>
      <c:dateAx>
        <c:axId val="1758775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6058160"/>
        <c:crosses val="autoZero"/>
        <c:auto val="1"/>
        <c:lblOffset val="100"/>
        <c:baseTimeUnit val="years"/>
      </c:dateAx>
      <c:valAx>
        <c:axId val="1760581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58775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80.61</c:v>
                </c:pt>
                <c:pt idx="1">
                  <c:v>80.44</c:v>
                </c:pt>
                <c:pt idx="2">
                  <c:v>81.180000000000007</c:v>
                </c:pt>
                <c:pt idx="3">
                  <c:v>80.260000000000005</c:v>
                </c:pt>
                <c:pt idx="4">
                  <c:v>80.569999999999993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92F-4D9B-BF6B-414B16E4D9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059336"/>
        <c:axId val="17605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90.22</c:v>
                </c:pt>
                <c:pt idx="1">
                  <c:v>89.81</c:v>
                </c:pt>
                <c:pt idx="2">
                  <c:v>89.88</c:v>
                </c:pt>
                <c:pt idx="3">
                  <c:v>89.68</c:v>
                </c:pt>
                <c:pt idx="4">
                  <c:v>89.79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92F-4D9B-BF6B-414B16E4D9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059336"/>
        <c:axId val="176059728"/>
      </c:lineChart>
      <c:dateAx>
        <c:axId val="1760593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6059728"/>
        <c:crosses val="autoZero"/>
        <c:auto val="1"/>
        <c:lblOffset val="100"/>
        <c:baseTimeUnit val="years"/>
      </c:dateAx>
      <c:valAx>
        <c:axId val="17605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60593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55.77</c:v>
                </c:pt>
                <c:pt idx="1">
                  <c:v>53.44</c:v>
                </c:pt>
                <c:pt idx="2">
                  <c:v>51.82</c:v>
                </c:pt>
                <c:pt idx="3">
                  <c:v>49.97</c:v>
                </c:pt>
                <c:pt idx="4">
                  <c:v>48.86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77-47A1-9737-D927239A78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531928"/>
        <c:axId val="1755343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477-47A1-9737-D927239A78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531928"/>
        <c:axId val="175534360"/>
      </c:lineChart>
      <c:dateAx>
        <c:axId val="1755319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5534360"/>
        <c:crosses val="autoZero"/>
        <c:auto val="1"/>
        <c:lblOffset val="100"/>
        <c:baseTimeUnit val="years"/>
      </c:dateAx>
      <c:valAx>
        <c:axId val="1755343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55319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119-45C7-9740-B194873124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516464"/>
        <c:axId val="1755168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119-45C7-9740-B194873124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516464"/>
        <c:axId val="175516848"/>
      </c:lineChart>
      <c:dateAx>
        <c:axId val="1755164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5516848"/>
        <c:crosses val="autoZero"/>
        <c:auto val="1"/>
        <c:lblOffset val="100"/>
        <c:baseTimeUnit val="years"/>
      </c:dateAx>
      <c:valAx>
        <c:axId val="1755168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55164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955-4FDE-99D8-2A453377CA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1240"/>
        <c:axId val="1756416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955-4FDE-99D8-2A453377CA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641240"/>
        <c:axId val="175641624"/>
      </c:lineChart>
      <c:dateAx>
        <c:axId val="1756412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5641624"/>
        <c:crosses val="autoZero"/>
        <c:auto val="1"/>
        <c:lblOffset val="100"/>
        <c:baseTimeUnit val="years"/>
      </c:dateAx>
      <c:valAx>
        <c:axId val="1756416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56412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DBD-4475-B96E-F24FD1DFB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4391208"/>
        <c:axId val="1757079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DBD-4475-B96E-F24FD1DFB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391208"/>
        <c:axId val="175707912"/>
      </c:lineChart>
      <c:dateAx>
        <c:axId val="1743912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5707912"/>
        <c:crosses val="autoZero"/>
        <c:auto val="1"/>
        <c:lblOffset val="100"/>
        <c:baseTimeUnit val="years"/>
      </c:dateAx>
      <c:valAx>
        <c:axId val="1757079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43912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12-47DE-BDAB-C5F7623747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709088"/>
        <c:axId val="1757094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912-47DE-BDAB-C5F7623747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709088"/>
        <c:axId val="175709480"/>
      </c:lineChart>
      <c:dateAx>
        <c:axId val="1757090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5709480"/>
        <c:crosses val="autoZero"/>
        <c:auto val="1"/>
        <c:lblOffset val="100"/>
        <c:baseTimeUnit val="years"/>
      </c:dateAx>
      <c:valAx>
        <c:axId val="1757094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57090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1658.51</c:v>
                </c:pt>
                <c:pt idx="1">
                  <c:v>1670.85</c:v>
                </c:pt>
                <c:pt idx="2">
                  <c:v>1746.77</c:v>
                </c:pt>
                <c:pt idx="3">
                  <c:v>1821.37</c:v>
                </c:pt>
                <c:pt idx="4">
                  <c:v>1818.05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995-499C-88B4-0E21E12252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710656"/>
        <c:axId val="1757110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721.06</c:v>
                </c:pt>
                <c:pt idx="1">
                  <c:v>862.87</c:v>
                </c:pt>
                <c:pt idx="2">
                  <c:v>716.96</c:v>
                </c:pt>
                <c:pt idx="3">
                  <c:v>799.11</c:v>
                </c:pt>
                <c:pt idx="4">
                  <c:v>768.62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995-499C-88B4-0E21E12252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710656"/>
        <c:axId val="175711048"/>
      </c:lineChart>
      <c:dateAx>
        <c:axId val="1757106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5711048"/>
        <c:crosses val="autoZero"/>
        <c:auto val="1"/>
        <c:lblOffset val="100"/>
        <c:baseTimeUnit val="years"/>
      </c:dateAx>
      <c:valAx>
        <c:axId val="1757110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57106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57.25</c:v>
                </c:pt>
                <c:pt idx="1">
                  <c:v>58.16</c:v>
                </c:pt>
                <c:pt idx="2">
                  <c:v>55.16</c:v>
                </c:pt>
                <c:pt idx="3">
                  <c:v>56.11</c:v>
                </c:pt>
                <c:pt idx="4">
                  <c:v>50.44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159-4DB9-A1EF-FEF3D46748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874400"/>
        <c:axId val="1758747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84.86</c:v>
                </c:pt>
                <c:pt idx="1">
                  <c:v>85.39</c:v>
                </c:pt>
                <c:pt idx="2">
                  <c:v>88.09</c:v>
                </c:pt>
                <c:pt idx="3">
                  <c:v>87.69</c:v>
                </c:pt>
                <c:pt idx="4">
                  <c:v>88.06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159-4DB9-A1EF-FEF3D46748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874400"/>
        <c:axId val="175874792"/>
      </c:lineChart>
      <c:dateAx>
        <c:axId val="175874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5874792"/>
        <c:crosses val="autoZero"/>
        <c:auto val="1"/>
        <c:lblOffset val="100"/>
        <c:baseTimeUnit val="years"/>
      </c:dateAx>
      <c:valAx>
        <c:axId val="1758747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58744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135.51</c:v>
                </c:pt>
                <c:pt idx="1">
                  <c:v>132.94999999999999</c:v>
                </c:pt>
                <c:pt idx="2">
                  <c:v>136.78</c:v>
                </c:pt>
                <c:pt idx="3">
                  <c:v>132.94</c:v>
                </c:pt>
                <c:pt idx="4">
                  <c:v>149.02000000000001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74B-4954-87F6-61093D8646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875968"/>
        <c:axId val="1758763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188.14</c:v>
                </c:pt>
                <c:pt idx="1">
                  <c:v>188.79</c:v>
                </c:pt>
                <c:pt idx="2">
                  <c:v>181.8</c:v>
                </c:pt>
                <c:pt idx="3">
                  <c:v>180.07</c:v>
                </c:pt>
                <c:pt idx="4">
                  <c:v>179.32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74B-4954-87F6-61093D8646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875968"/>
        <c:axId val="175876360"/>
      </c:lineChart>
      <c:dateAx>
        <c:axId val="1758759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5876360"/>
        <c:crosses val="autoZero"/>
        <c:auto val="1"/>
        <c:lblOffset val="100"/>
        <c:baseTimeUnit val="years"/>
      </c:dateAx>
      <c:valAx>
        <c:axId val="1758763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58759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【682.78】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【58.98】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【136.86】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view="pageBreakPreview" zoomScale="55" zoomScaleNormal="100" zoomScaleSheetLayoutView="55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 x14ac:dyDescent="0.15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 x14ac:dyDescent="0.15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3" t="str">
        <f>データ!H6</f>
        <v>群馬県　渋川市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3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8" t="str">
        <f>データ!I6</f>
        <v>法非適用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公共下水道</v>
      </c>
      <c r="Q8" s="48"/>
      <c r="R8" s="48"/>
      <c r="S8" s="48"/>
      <c r="T8" s="48"/>
      <c r="U8" s="48"/>
      <c r="V8" s="48"/>
      <c r="W8" s="48" t="str">
        <f>データ!L6</f>
        <v>Cc1</v>
      </c>
      <c r="X8" s="48"/>
      <c r="Y8" s="48"/>
      <c r="Z8" s="48"/>
      <c r="AA8" s="48"/>
      <c r="AB8" s="48"/>
      <c r="AC8" s="48"/>
      <c r="AD8" s="49" t="str">
        <f>データ!$M$6</f>
        <v>非設置</v>
      </c>
      <c r="AE8" s="49"/>
      <c r="AF8" s="49"/>
      <c r="AG8" s="49"/>
      <c r="AH8" s="49"/>
      <c r="AI8" s="49"/>
      <c r="AJ8" s="49"/>
      <c r="AK8" s="3"/>
      <c r="AL8" s="50">
        <f>データ!S6</f>
        <v>77838</v>
      </c>
      <c r="AM8" s="50"/>
      <c r="AN8" s="50"/>
      <c r="AO8" s="50"/>
      <c r="AP8" s="50"/>
      <c r="AQ8" s="50"/>
      <c r="AR8" s="50"/>
      <c r="AS8" s="50"/>
      <c r="AT8" s="45">
        <f>データ!T6</f>
        <v>240.27</v>
      </c>
      <c r="AU8" s="45"/>
      <c r="AV8" s="45"/>
      <c r="AW8" s="45"/>
      <c r="AX8" s="45"/>
      <c r="AY8" s="45"/>
      <c r="AZ8" s="45"/>
      <c r="BA8" s="45"/>
      <c r="BB8" s="45">
        <f>データ!U6</f>
        <v>323.95999999999998</v>
      </c>
      <c r="BC8" s="45"/>
      <c r="BD8" s="45"/>
      <c r="BE8" s="45"/>
      <c r="BF8" s="45"/>
      <c r="BG8" s="45"/>
      <c r="BH8" s="45"/>
      <c r="BI8" s="45"/>
      <c r="BJ8" s="3"/>
      <c r="BK8" s="3"/>
      <c r="BL8" s="46" t="s">
        <v>10</v>
      </c>
      <c r="BM8" s="47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3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3"/>
      <c r="BK9" s="3"/>
      <c r="BL9" s="51" t="s">
        <v>20</v>
      </c>
      <c r="BM9" s="52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 t="str">
        <f>データ!O6</f>
        <v>該当数値なし</v>
      </c>
      <c r="J10" s="45"/>
      <c r="K10" s="45"/>
      <c r="L10" s="45"/>
      <c r="M10" s="45"/>
      <c r="N10" s="45"/>
      <c r="O10" s="45"/>
      <c r="P10" s="45">
        <f>データ!P6</f>
        <v>30.5</v>
      </c>
      <c r="Q10" s="45"/>
      <c r="R10" s="45"/>
      <c r="S10" s="45"/>
      <c r="T10" s="45"/>
      <c r="U10" s="45"/>
      <c r="V10" s="45"/>
      <c r="W10" s="45">
        <f>データ!Q6</f>
        <v>100</v>
      </c>
      <c r="X10" s="45"/>
      <c r="Y10" s="45"/>
      <c r="Z10" s="45"/>
      <c r="AA10" s="45"/>
      <c r="AB10" s="45"/>
      <c r="AC10" s="45"/>
      <c r="AD10" s="50">
        <f>データ!R6</f>
        <v>1976</v>
      </c>
      <c r="AE10" s="50"/>
      <c r="AF10" s="50"/>
      <c r="AG10" s="50"/>
      <c r="AH10" s="50"/>
      <c r="AI10" s="50"/>
      <c r="AJ10" s="50"/>
      <c r="AK10" s="2"/>
      <c r="AL10" s="50">
        <f>データ!V6</f>
        <v>23633</v>
      </c>
      <c r="AM10" s="50"/>
      <c r="AN10" s="50"/>
      <c r="AO10" s="50"/>
      <c r="AP10" s="50"/>
      <c r="AQ10" s="50"/>
      <c r="AR10" s="50"/>
      <c r="AS10" s="50"/>
      <c r="AT10" s="45">
        <f>データ!W6</f>
        <v>8.44</v>
      </c>
      <c r="AU10" s="45"/>
      <c r="AV10" s="45"/>
      <c r="AW10" s="45"/>
      <c r="AX10" s="45"/>
      <c r="AY10" s="45"/>
      <c r="AZ10" s="45"/>
      <c r="BA10" s="45"/>
      <c r="BB10" s="45">
        <f>データ!X6</f>
        <v>2800.12</v>
      </c>
      <c r="BC10" s="45"/>
      <c r="BD10" s="45"/>
      <c r="BE10" s="45"/>
      <c r="BF10" s="45"/>
      <c r="BG10" s="45"/>
      <c r="BH10" s="45"/>
      <c r="BI10" s="45"/>
      <c r="BJ10" s="2"/>
      <c r="BK10" s="2"/>
      <c r="BL10" s="62" t="s">
        <v>22</v>
      </c>
      <c r="BM10" s="63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4" t="s">
        <v>24</v>
      </c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</row>
    <row r="14" spans="1:78" ht="13.5" customHeight="1" x14ac:dyDescent="0.15">
      <c r="A14" s="2"/>
      <c r="B14" s="66" t="s">
        <v>25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8"/>
      <c r="BK14" s="2"/>
      <c r="BL14" s="56" t="s">
        <v>26</v>
      </c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8"/>
    </row>
    <row r="15" spans="1:78" ht="13.5" customHeight="1" x14ac:dyDescent="0.15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59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1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9" t="s">
        <v>113</v>
      </c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1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9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1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9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1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9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1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9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1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9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1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9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1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9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1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9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1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9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1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9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1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9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1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9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1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9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1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9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1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9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1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9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1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9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1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69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1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69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1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9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1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9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1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9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1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9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1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9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1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9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1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9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1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9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1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72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4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6" t="s">
        <v>27</v>
      </c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8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9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1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83" t="s">
        <v>114</v>
      </c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83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83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83"/>
      <c r="BM50" s="84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83"/>
      <c r="BM51" s="84"/>
      <c r="BN51" s="84"/>
      <c r="BO51" s="84"/>
      <c r="BP51" s="84"/>
      <c r="BQ51" s="84"/>
      <c r="BR51" s="84"/>
      <c r="BS51" s="84"/>
      <c r="BT51" s="84"/>
      <c r="BU51" s="84"/>
      <c r="BV51" s="84"/>
      <c r="BW51" s="84"/>
      <c r="BX51" s="84"/>
      <c r="BY51" s="84"/>
      <c r="BZ51" s="8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83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83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83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83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83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83"/>
      <c r="BM57" s="84"/>
      <c r="BN57" s="84"/>
      <c r="BO57" s="84"/>
      <c r="BP57" s="84"/>
      <c r="BQ57" s="84"/>
      <c r="BR57" s="84"/>
      <c r="BS57" s="84"/>
      <c r="BT57" s="84"/>
      <c r="BU57" s="84"/>
      <c r="BV57" s="84"/>
      <c r="BW57" s="84"/>
      <c r="BX57" s="84"/>
      <c r="BY57" s="84"/>
      <c r="BZ57" s="8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83"/>
      <c r="BM58" s="84"/>
      <c r="BN58" s="84"/>
      <c r="BO58" s="84"/>
      <c r="BP58" s="84"/>
      <c r="BQ58" s="84"/>
      <c r="BR58" s="84"/>
      <c r="BS58" s="84"/>
      <c r="BT58" s="84"/>
      <c r="BU58" s="84"/>
      <c r="BV58" s="84"/>
      <c r="BW58" s="84"/>
      <c r="BX58" s="84"/>
      <c r="BY58" s="84"/>
      <c r="BZ58" s="8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83"/>
      <c r="BM59" s="84"/>
      <c r="BN59" s="84"/>
      <c r="BO59" s="84"/>
      <c r="BP59" s="84"/>
      <c r="BQ59" s="84"/>
      <c r="BR59" s="84"/>
      <c r="BS59" s="84"/>
      <c r="BT59" s="84"/>
      <c r="BU59" s="84"/>
      <c r="BV59" s="84"/>
      <c r="BW59" s="84"/>
      <c r="BX59" s="84"/>
      <c r="BY59" s="84"/>
      <c r="BZ59" s="85"/>
    </row>
    <row r="60" spans="1:78" ht="13.5" customHeight="1" x14ac:dyDescent="0.15">
      <c r="A60" s="2"/>
      <c r="B60" s="53" t="s">
        <v>28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83"/>
      <c r="BM60" s="84"/>
      <c r="BN60" s="84"/>
      <c r="BO60" s="84"/>
      <c r="BP60" s="84"/>
      <c r="BQ60" s="84"/>
      <c r="BR60" s="84"/>
      <c r="BS60" s="84"/>
      <c r="BT60" s="84"/>
      <c r="BU60" s="84"/>
      <c r="BV60" s="84"/>
      <c r="BW60" s="84"/>
      <c r="BX60" s="84"/>
      <c r="BY60" s="84"/>
      <c r="BZ60" s="85"/>
    </row>
    <row r="61" spans="1:78" ht="13.5" customHeight="1" x14ac:dyDescent="0.15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83"/>
      <c r="BM61" s="84"/>
      <c r="BN61" s="84"/>
      <c r="BO61" s="84"/>
      <c r="BP61" s="84"/>
      <c r="BQ61" s="84"/>
      <c r="BR61" s="84"/>
      <c r="BS61" s="84"/>
      <c r="BT61" s="84"/>
      <c r="BU61" s="84"/>
      <c r="BV61" s="84"/>
      <c r="BW61" s="84"/>
      <c r="BX61" s="84"/>
      <c r="BY61" s="84"/>
      <c r="BZ61" s="8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83"/>
      <c r="BM62" s="84"/>
      <c r="BN62" s="84"/>
      <c r="BO62" s="84"/>
      <c r="BP62" s="84"/>
      <c r="BQ62" s="84"/>
      <c r="BR62" s="84"/>
      <c r="BS62" s="84"/>
      <c r="BT62" s="84"/>
      <c r="BU62" s="84"/>
      <c r="BV62" s="84"/>
      <c r="BW62" s="84"/>
      <c r="BX62" s="84"/>
      <c r="BY62" s="84"/>
      <c r="BZ62" s="8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86"/>
      <c r="BM63" s="87"/>
      <c r="BN63" s="87"/>
      <c r="BO63" s="87"/>
      <c r="BP63" s="87"/>
      <c r="BQ63" s="87"/>
      <c r="BR63" s="87"/>
      <c r="BS63" s="87"/>
      <c r="BT63" s="87"/>
      <c r="BU63" s="87"/>
      <c r="BV63" s="87"/>
      <c r="BW63" s="87"/>
      <c r="BX63" s="87"/>
      <c r="BY63" s="87"/>
      <c r="BZ63" s="8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6" t="s">
        <v>29</v>
      </c>
      <c r="BM64" s="57"/>
      <c r="BN64" s="57"/>
      <c r="BO64" s="57"/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58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9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61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83" t="s">
        <v>115</v>
      </c>
      <c r="BM66" s="84"/>
      <c r="BN66" s="84"/>
      <c r="BO66" s="84"/>
      <c r="BP66" s="84"/>
      <c r="BQ66" s="84"/>
      <c r="BR66" s="84"/>
      <c r="BS66" s="84"/>
      <c r="BT66" s="84"/>
      <c r="BU66" s="84"/>
      <c r="BV66" s="84"/>
      <c r="BW66" s="84"/>
      <c r="BX66" s="84"/>
      <c r="BY66" s="84"/>
      <c r="BZ66" s="8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83"/>
      <c r="BM67" s="84"/>
      <c r="BN67" s="84"/>
      <c r="BO67" s="84"/>
      <c r="BP67" s="84"/>
      <c r="BQ67" s="84"/>
      <c r="BR67" s="84"/>
      <c r="BS67" s="84"/>
      <c r="BT67" s="84"/>
      <c r="BU67" s="84"/>
      <c r="BV67" s="84"/>
      <c r="BW67" s="84"/>
      <c r="BX67" s="84"/>
      <c r="BY67" s="84"/>
      <c r="BZ67" s="8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83"/>
      <c r="BM68" s="84"/>
      <c r="BN68" s="84"/>
      <c r="BO68" s="84"/>
      <c r="BP68" s="84"/>
      <c r="BQ68" s="84"/>
      <c r="BR68" s="84"/>
      <c r="BS68" s="84"/>
      <c r="BT68" s="84"/>
      <c r="BU68" s="84"/>
      <c r="BV68" s="84"/>
      <c r="BW68" s="84"/>
      <c r="BX68" s="84"/>
      <c r="BY68" s="84"/>
      <c r="BZ68" s="8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83"/>
      <c r="BM69" s="84"/>
      <c r="BN69" s="84"/>
      <c r="BO69" s="84"/>
      <c r="BP69" s="84"/>
      <c r="BQ69" s="84"/>
      <c r="BR69" s="84"/>
      <c r="BS69" s="84"/>
      <c r="BT69" s="84"/>
      <c r="BU69" s="84"/>
      <c r="BV69" s="84"/>
      <c r="BW69" s="84"/>
      <c r="BX69" s="84"/>
      <c r="BY69" s="84"/>
      <c r="BZ69" s="8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83"/>
      <c r="BM70" s="84"/>
      <c r="BN70" s="84"/>
      <c r="BO70" s="84"/>
      <c r="BP70" s="84"/>
      <c r="BQ70" s="84"/>
      <c r="BR70" s="84"/>
      <c r="BS70" s="84"/>
      <c r="BT70" s="84"/>
      <c r="BU70" s="84"/>
      <c r="BV70" s="84"/>
      <c r="BW70" s="84"/>
      <c r="BX70" s="84"/>
      <c r="BY70" s="84"/>
      <c r="BZ70" s="8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83"/>
      <c r="BM71" s="84"/>
      <c r="BN71" s="84"/>
      <c r="BO71" s="84"/>
      <c r="BP71" s="84"/>
      <c r="BQ71" s="84"/>
      <c r="BR71" s="84"/>
      <c r="BS71" s="84"/>
      <c r="BT71" s="84"/>
      <c r="BU71" s="84"/>
      <c r="BV71" s="84"/>
      <c r="BW71" s="84"/>
      <c r="BX71" s="84"/>
      <c r="BY71" s="84"/>
      <c r="BZ71" s="8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83"/>
      <c r="BM72" s="84"/>
      <c r="BN72" s="84"/>
      <c r="BO72" s="84"/>
      <c r="BP72" s="84"/>
      <c r="BQ72" s="84"/>
      <c r="BR72" s="84"/>
      <c r="BS72" s="84"/>
      <c r="BT72" s="84"/>
      <c r="BU72" s="84"/>
      <c r="BV72" s="84"/>
      <c r="BW72" s="84"/>
      <c r="BX72" s="84"/>
      <c r="BY72" s="84"/>
      <c r="BZ72" s="8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83"/>
      <c r="BM73" s="84"/>
      <c r="BN73" s="84"/>
      <c r="BO73" s="84"/>
      <c r="BP73" s="84"/>
      <c r="BQ73" s="84"/>
      <c r="BR73" s="84"/>
      <c r="BS73" s="84"/>
      <c r="BT73" s="84"/>
      <c r="BU73" s="84"/>
      <c r="BV73" s="84"/>
      <c r="BW73" s="84"/>
      <c r="BX73" s="84"/>
      <c r="BY73" s="84"/>
      <c r="BZ73" s="8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83"/>
      <c r="BM74" s="84"/>
      <c r="BN74" s="84"/>
      <c r="BO74" s="84"/>
      <c r="BP74" s="84"/>
      <c r="BQ74" s="84"/>
      <c r="BR74" s="84"/>
      <c r="BS74" s="84"/>
      <c r="BT74" s="84"/>
      <c r="BU74" s="84"/>
      <c r="BV74" s="84"/>
      <c r="BW74" s="84"/>
      <c r="BX74" s="84"/>
      <c r="BY74" s="84"/>
      <c r="BZ74" s="8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83"/>
      <c r="BM75" s="84"/>
      <c r="BN75" s="84"/>
      <c r="BO75" s="84"/>
      <c r="BP75" s="84"/>
      <c r="BQ75" s="84"/>
      <c r="BR75" s="84"/>
      <c r="BS75" s="84"/>
      <c r="BT75" s="84"/>
      <c r="BU75" s="84"/>
      <c r="BV75" s="84"/>
      <c r="BW75" s="84"/>
      <c r="BX75" s="84"/>
      <c r="BY75" s="84"/>
      <c r="BZ75" s="8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83"/>
      <c r="BM76" s="84"/>
      <c r="BN76" s="84"/>
      <c r="BO76" s="84"/>
      <c r="BP76" s="84"/>
      <c r="BQ76" s="84"/>
      <c r="BR76" s="84"/>
      <c r="BS76" s="84"/>
      <c r="BT76" s="84"/>
      <c r="BU76" s="84"/>
      <c r="BV76" s="84"/>
      <c r="BW76" s="84"/>
      <c r="BX76" s="84"/>
      <c r="BY76" s="84"/>
      <c r="BZ76" s="8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83"/>
      <c r="BM77" s="84"/>
      <c r="BN77" s="84"/>
      <c r="BO77" s="84"/>
      <c r="BP77" s="84"/>
      <c r="BQ77" s="84"/>
      <c r="BR77" s="84"/>
      <c r="BS77" s="84"/>
      <c r="BT77" s="84"/>
      <c r="BU77" s="84"/>
      <c r="BV77" s="84"/>
      <c r="BW77" s="84"/>
      <c r="BX77" s="84"/>
      <c r="BY77" s="84"/>
      <c r="BZ77" s="8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83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8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83"/>
      <c r="BM79" s="84"/>
      <c r="BN79" s="84"/>
      <c r="BO79" s="84"/>
      <c r="BP79" s="84"/>
      <c r="BQ79" s="84"/>
      <c r="BR79" s="84"/>
      <c r="BS79" s="84"/>
      <c r="BT79" s="84"/>
      <c r="BU79" s="84"/>
      <c r="BV79" s="84"/>
      <c r="BW79" s="84"/>
      <c r="BX79" s="84"/>
      <c r="BY79" s="84"/>
      <c r="BZ79" s="8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83"/>
      <c r="BM80" s="84"/>
      <c r="BN80" s="84"/>
      <c r="BO80" s="84"/>
      <c r="BP80" s="84"/>
      <c r="BQ80" s="84"/>
      <c r="BR80" s="84"/>
      <c r="BS80" s="84"/>
      <c r="BT80" s="84"/>
      <c r="BU80" s="84"/>
      <c r="BV80" s="84"/>
      <c r="BW80" s="84"/>
      <c r="BX80" s="84"/>
      <c r="BY80" s="84"/>
      <c r="BZ80" s="8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83"/>
      <c r="BM81" s="84"/>
      <c r="BN81" s="84"/>
      <c r="BO81" s="84"/>
      <c r="BP81" s="84"/>
      <c r="BQ81" s="84"/>
      <c r="BR81" s="84"/>
      <c r="BS81" s="84"/>
      <c r="BT81" s="84"/>
      <c r="BU81" s="84"/>
      <c r="BV81" s="84"/>
      <c r="BW81" s="84"/>
      <c r="BX81" s="84"/>
      <c r="BY81" s="84"/>
      <c r="BZ81" s="8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86"/>
      <c r="BM82" s="87"/>
      <c r="BN82" s="87"/>
      <c r="BO82" s="87"/>
      <c r="BP82" s="87"/>
      <c r="BQ82" s="87"/>
      <c r="BR82" s="87"/>
      <c r="BS82" s="87"/>
      <c r="BT82" s="87"/>
      <c r="BU82" s="87"/>
      <c r="BV82" s="87"/>
      <c r="BW82" s="87"/>
      <c r="BX82" s="87"/>
      <c r="BY82" s="87"/>
      <c r="BZ82" s="88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44</v>
      </c>
      <c r="H86" s="26" t="str">
        <f>データ!BP6</f>
        <v>【682.78】</v>
      </c>
      <c r="I86" s="26" t="str">
        <f>データ!CA6</f>
        <v>【100.91】</v>
      </c>
      <c r="J86" s="26" t="str">
        <f>データ!CL6</f>
        <v>【136.86】</v>
      </c>
      <c r="K86" s="26" t="str">
        <f>データ!CW6</f>
        <v>【58.98】</v>
      </c>
      <c r="L86" s="26" t="str">
        <f>データ!DH6</f>
        <v>【95.20】</v>
      </c>
      <c r="M86" s="26" t="s">
        <v>45</v>
      </c>
      <c r="N86" s="26" t="s">
        <v>46</v>
      </c>
      <c r="O86" s="26" t="str">
        <f>データ!EO6</f>
        <v>【0.23】</v>
      </c>
    </row>
  </sheetData>
  <sheetProtection algorithmName="SHA-512" hashValue="8A1dbX2aEKvLl/dJgmMc4+ySFmoYQKBOaLcC4MG62XzFQGnK75/SbBGPpW8c+t1yvEr8N6gWS0snQF47pkMYgw==" saltValue="xvXTlzyqC8dTe2wCib6hAg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47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48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49</v>
      </c>
      <c r="B3" s="29" t="s">
        <v>50</v>
      </c>
      <c r="C3" s="29" t="s">
        <v>51</v>
      </c>
      <c r="D3" s="29" t="s">
        <v>52</v>
      </c>
      <c r="E3" s="29" t="s">
        <v>53</v>
      </c>
      <c r="F3" s="29" t="s">
        <v>54</v>
      </c>
      <c r="G3" s="29" t="s">
        <v>55</v>
      </c>
      <c r="H3" s="76" t="s">
        <v>56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57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58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8" t="s">
        <v>59</v>
      </c>
      <c r="B4" s="30"/>
      <c r="C4" s="30"/>
      <c r="D4" s="30"/>
      <c r="E4" s="30"/>
      <c r="F4" s="30"/>
      <c r="G4" s="30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60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61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62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63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64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65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66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67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68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69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70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8" t="s">
        <v>71</v>
      </c>
      <c r="B5" s="31"/>
      <c r="C5" s="31"/>
      <c r="D5" s="31"/>
      <c r="E5" s="31"/>
      <c r="F5" s="31"/>
      <c r="G5" s="31"/>
      <c r="H5" s="32" t="s">
        <v>72</v>
      </c>
      <c r="I5" s="32" t="s">
        <v>73</v>
      </c>
      <c r="J5" s="32" t="s">
        <v>74</v>
      </c>
      <c r="K5" s="32" t="s">
        <v>75</v>
      </c>
      <c r="L5" s="32" t="s">
        <v>76</v>
      </c>
      <c r="M5" s="32" t="s">
        <v>5</v>
      </c>
      <c r="N5" s="32" t="s">
        <v>77</v>
      </c>
      <c r="O5" s="32" t="s">
        <v>78</v>
      </c>
      <c r="P5" s="32" t="s">
        <v>79</v>
      </c>
      <c r="Q5" s="32" t="s">
        <v>80</v>
      </c>
      <c r="R5" s="32" t="s">
        <v>81</v>
      </c>
      <c r="S5" s="32" t="s">
        <v>82</v>
      </c>
      <c r="T5" s="32" t="s">
        <v>83</v>
      </c>
      <c r="U5" s="32" t="s">
        <v>84</v>
      </c>
      <c r="V5" s="32" t="s">
        <v>85</v>
      </c>
      <c r="W5" s="32" t="s">
        <v>86</v>
      </c>
      <c r="X5" s="32" t="s">
        <v>87</v>
      </c>
      <c r="Y5" s="32" t="s">
        <v>88</v>
      </c>
      <c r="Z5" s="32" t="s">
        <v>89</v>
      </c>
      <c r="AA5" s="32" t="s">
        <v>90</v>
      </c>
      <c r="AB5" s="32" t="s">
        <v>91</v>
      </c>
      <c r="AC5" s="32" t="s">
        <v>92</v>
      </c>
      <c r="AD5" s="32" t="s">
        <v>93</v>
      </c>
      <c r="AE5" s="32" t="s">
        <v>94</v>
      </c>
      <c r="AF5" s="32" t="s">
        <v>95</v>
      </c>
      <c r="AG5" s="32" t="s">
        <v>96</v>
      </c>
      <c r="AH5" s="32" t="s">
        <v>97</v>
      </c>
      <c r="AI5" s="32" t="s">
        <v>31</v>
      </c>
      <c r="AJ5" s="32" t="s">
        <v>88</v>
      </c>
      <c r="AK5" s="32" t="s">
        <v>89</v>
      </c>
      <c r="AL5" s="32" t="s">
        <v>90</v>
      </c>
      <c r="AM5" s="32" t="s">
        <v>91</v>
      </c>
      <c r="AN5" s="32" t="s">
        <v>92</v>
      </c>
      <c r="AO5" s="32" t="s">
        <v>93</v>
      </c>
      <c r="AP5" s="32" t="s">
        <v>94</v>
      </c>
      <c r="AQ5" s="32" t="s">
        <v>95</v>
      </c>
      <c r="AR5" s="32" t="s">
        <v>96</v>
      </c>
      <c r="AS5" s="32" t="s">
        <v>97</v>
      </c>
      <c r="AT5" s="32" t="s">
        <v>98</v>
      </c>
      <c r="AU5" s="32" t="s">
        <v>88</v>
      </c>
      <c r="AV5" s="32" t="s">
        <v>89</v>
      </c>
      <c r="AW5" s="32" t="s">
        <v>90</v>
      </c>
      <c r="AX5" s="32" t="s">
        <v>91</v>
      </c>
      <c r="AY5" s="32" t="s">
        <v>92</v>
      </c>
      <c r="AZ5" s="32" t="s">
        <v>93</v>
      </c>
      <c r="BA5" s="32" t="s">
        <v>94</v>
      </c>
      <c r="BB5" s="32" t="s">
        <v>95</v>
      </c>
      <c r="BC5" s="32" t="s">
        <v>96</v>
      </c>
      <c r="BD5" s="32" t="s">
        <v>97</v>
      </c>
      <c r="BE5" s="32" t="s">
        <v>98</v>
      </c>
      <c r="BF5" s="32" t="s">
        <v>88</v>
      </c>
      <c r="BG5" s="32" t="s">
        <v>89</v>
      </c>
      <c r="BH5" s="32" t="s">
        <v>90</v>
      </c>
      <c r="BI5" s="32" t="s">
        <v>91</v>
      </c>
      <c r="BJ5" s="32" t="s">
        <v>92</v>
      </c>
      <c r="BK5" s="32" t="s">
        <v>93</v>
      </c>
      <c r="BL5" s="32" t="s">
        <v>94</v>
      </c>
      <c r="BM5" s="32" t="s">
        <v>95</v>
      </c>
      <c r="BN5" s="32" t="s">
        <v>96</v>
      </c>
      <c r="BO5" s="32" t="s">
        <v>97</v>
      </c>
      <c r="BP5" s="32" t="s">
        <v>98</v>
      </c>
      <c r="BQ5" s="32" t="s">
        <v>88</v>
      </c>
      <c r="BR5" s="32" t="s">
        <v>89</v>
      </c>
      <c r="BS5" s="32" t="s">
        <v>90</v>
      </c>
      <c r="BT5" s="32" t="s">
        <v>91</v>
      </c>
      <c r="BU5" s="32" t="s">
        <v>92</v>
      </c>
      <c r="BV5" s="32" t="s">
        <v>93</v>
      </c>
      <c r="BW5" s="32" t="s">
        <v>94</v>
      </c>
      <c r="BX5" s="32" t="s">
        <v>95</v>
      </c>
      <c r="BY5" s="32" t="s">
        <v>96</v>
      </c>
      <c r="BZ5" s="32" t="s">
        <v>97</v>
      </c>
      <c r="CA5" s="32" t="s">
        <v>98</v>
      </c>
      <c r="CB5" s="32" t="s">
        <v>88</v>
      </c>
      <c r="CC5" s="32" t="s">
        <v>89</v>
      </c>
      <c r="CD5" s="32" t="s">
        <v>90</v>
      </c>
      <c r="CE5" s="32" t="s">
        <v>91</v>
      </c>
      <c r="CF5" s="32" t="s">
        <v>92</v>
      </c>
      <c r="CG5" s="32" t="s">
        <v>93</v>
      </c>
      <c r="CH5" s="32" t="s">
        <v>94</v>
      </c>
      <c r="CI5" s="32" t="s">
        <v>95</v>
      </c>
      <c r="CJ5" s="32" t="s">
        <v>96</v>
      </c>
      <c r="CK5" s="32" t="s">
        <v>97</v>
      </c>
      <c r="CL5" s="32" t="s">
        <v>98</v>
      </c>
      <c r="CM5" s="32" t="s">
        <v>88</v>
      </c>
      <c r="CN5" s="32" t="s">
        <v>89</v>
      </c>
      <c r="CO5" s="32" t="s">
        <v>90</v>
      </c>
      <c r="CP5" s="32" t="s">
        <v>91</v>
      </c>
      <c r="CQ5" s="32" t="s">
        <v>92</v>
      </c>
      <c r="CR5" s="32" t="s">
        <v>93</v>
      </c>
      <c r="CS5" s="32" t="s">
        <v>94</v>
      </c>
      <c r="CT5" s="32" t="s">
        <v>95</v>
      </c>
      <c r="CU5" s="32" t="s">
        <v>96</v>
      </c>
      <c r="CV5" s="32" t="s">
        <v>97</v>
      </c>
      <c r="CW5" s="32" t="s">
        <v>98</v>
      </c>
      <c r="CX5" s="32" t="s">
        <v>88</v>
      </c>
      <c r="CY5" s="32" t="s">
        <v>89</v>
      </c>
      <c r="CZ5" s="32" t="s">
        <v>90</v>
      </c>
      <c r="DA5" s="32" t="s">
        <v>91</v>
      </c>
      <c r="DB5" s="32" t="s">
        <v>92</v>
      </c>
      <c r="DC5" s="32" t="s">
        <v>93</v>
      </c>
      <c r="DD5" s="32" t="s">
        <v>94</v>
      </c>
      <c r="DE5" s="32" t="s">
        <v>95</v>
      </c>
      <c r="DF5" s="32" t="s">
        <v>96</v>
      </c>
      <c r="DG5" s="32" t="s">
        <v>97</v>
      </c>
      <c r="DH5" s="32" t="s">
        <v>98</v>
      </c>
      <c r="DI5" s="32" t="s">
        <v>88</v>
      </c>
      <c r="DJ5" s="32" t="s">
        <v>89</v>
      </c>
      <c r="DK5" s="32" t="s">
        <v>90</v>
      </c>
      <c r="DL5" s="32" t="s">
        <v>91</v>
      </c>
      <c r="DM5" s="32" t="s">
        <v>92</v>
      </c>
      <c r="DN5" s="32" t="s">
        <v>93</v>
      </c>
      <c r="DO5" s="32" t="s">
        <v>94</v>
      </c>
      <c r="DP5" s="32" t="s">
        <v>95</v>
      </c>
      <c r="DQ5" s="32" t="s">
        <v>96</v>
      </c>
      <c r="DR5" s="32" t="s">
        <v>97</v>
      </c>
      <c r="DS5" s="32" t="s">
        <v>98</v>
      </c>
      <c r="DT5" s="32" t="s">
        <v>88</v>
      </c>
      <c r="DU5" s="32" t="s">
        <v>89</v>
      </c>
      <c r="DV5" s="32" t="s">
        <v>90</v>
      </c>
      <c r="DW5" s="32" t="s">
        <v>91</v>
      </c>
      <c r="DX5" s="32" t="s">
        <v>92</v>
      </c>
      <c r="DY5" s="32" t="s">
        <v>93</v>
      </c>
      <c r="DZ5" s="32" t="s">
        <v>94</v>
      </c>
      <c r="EA5" s="32" t="s">
        <v>95</v>
      </c>
      <c r="EB5" s="32" t="s">
        <v>96</v>
      </c>
      <c r="EC5" s="32" t="s">
        <v>97</v>
      </c>
      <c r="ED5" s="32" t="s">
        <v>98</v>
      </c>
      <c r="EE5" s="32" t="s">
        <v>88</v>
      </c>
      <c r="EF5" s="32" t="s">
        <v>89</v>
      </c>
      <c r="EG5" s="32" t="s">
        <v>90</v>
      </c>
      <c r="EH5" s="32" t="s">
        <v>91</v>
      </c>
      <c r="EI5" s="32" t="s">
        <v>92</v>
      </c>
      <c r="EJ5" s="32" t="s">
        <v>93</v>
      </c>
      <c r="EK5" s="32" t="s">
        <v>94</v>
      </c>
      <c r="EL5" s="32" t="s">
        <v>95</v>
      </c>
      <c r="EM5" s="32" t="s">
        <v>96</v>
      </c>
      <c r="EN5" s="32" t="s">
        <v>97</v>
      </c>
      <c r="EO5" s="32" t="s">
        <v>98</v>
      </c>
    </row>
    <row r="6" spans="1:145" s="36" customFormat="1" x14ac:dyDescent="0.15">
      <c r="A6" s="28" t="s">
        <v>99</v>
      </c>
      <c r="B6" s="33">
        <f>B7</f>
        <v>2018</v>
      </c>
      <c r="C6" s="33">
        <f t="shared" ref="C6:X6" si="3">C7</f>
        <v>102083</v>
      </c>
      <c r="D6" s="33">
        <f t="shared" si="3"/>
        <v>47</v>
      </c>
      <c r="E6" s="33">
        <f t="shared" si="3"/>
        <v>17</v>
      </c>
      <c r="F6" s="33">
        <f t="shared" si="3"/>
        <v>1</v>
      </c>
      <c r="G6" s="33">
        <f t="shared" si="3"/>
        <v>0</v>
      </c>
      <c r="H6" s="33" t="str">
        <f t="shared" si="3"/>
        <v>群馬県　渋川市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公共下水道</v>
      </c>
      <c r="L6" s="33" t="str">
        <f t="shared" si="3"/>
        <v>Cc1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30.5</v>
      </c>
      <c r="Q6" s="34">
        <f t="shared" si="3"/>
        <v>100</v>
      </c>
      <c r="R6" s="34">
        <f t="shared" si="3"/>
        <v>1976</v>
      </c>
      <c r="S6" s="34">
        <f t="shared" si="3"/>
        <v>77838</v>
      </c>
      <c r="T6" s="34">
        <f t="shared" si="3"/>
        <v>240.27</v>
      </c>
      <c r="U6" s="34">
        <f t="shared" si="3"/>
        <v>323.95999999999998</v>
      </c>
      <c r="V6" s="34">
        <f t="shared" si="3"/>
        <v>23633</v>
      </c>
      <c r="W6" s="34">
        <f t="shared" si="3"/>
        <v>8.44</v>
      </c>
      <c r="X6" s="34">
        <f t="shared" si="3"/>
        <v>2800.12</v>
      </c>
      <c r="Y6" s="35">
        <f>IF(Y7="",NA(),Y7)</f>
        <v>55.77</v>
      </c>
      <c r="Z6" s="35">
        <f t="shared" ref="Z6:AH6" si="4">IF(Z7="",NA(),Z7)</f>
        <v>53.44</v>
      </c>
      <c r="AA6" s="35">
        <f t="shared" si="4"/>
        <v>51.82</v>
      </c>
      <c r="AB6" s="35">
        <f t="shared" si="4"/>
        <v>49.97</v>
      </c>
      <c r="AC6" s="35">
        <f t="shared" si="4"/>
        <v>48.86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1658.51</v>
      </c>
      <c r="BG6" s="35">
        <f t="shared" ref="BG6:BO6" si="7">IF(BG7="",NA(),BG7)</f>
        <v>1670.85</v>
      </c>
      <c r="BH6" s="35">
        <f t="shared" si="7"/>
        <v>1746.77</v>
      </c>
      <c r="BI6" s="35">
        <f t="shared" si="7"/>
        <v>1821.37</v>
      </c>
      <c r="BJ6" s="35">
        <f t="shared" si="7"/>
        <v>1818.05</v>
      </c>
      <c r="BK6" s="35">
        <f t="shared" si="7"/>
        <v>721.06</v>
      </c>
      <c r="BL6" s="35">
        <f t="shared" si="7"/>
        <v>862.87</v>
      </c>
      <c r="BM6" s="35">
        <f t="shared" si="7"/>
        <v>716.96</v>
      </c>
      <c r="BN6" s="35">
        <f t="shared" si="7"/>
        <v>799.11</v>
      </c>
      <c r="BO6" s="35">
        <f t="shared" si="7"/>
        <v>768.62</v>
      </c>
      <c r="BP6" s="34" t="str">
        <f>IF(BP7="","",IF(BP7="-","【-】","【"&amp;SUBSTITUTE(TEXT(BP7,"#,##0.00"),"-","△")&amp;"】"))</f>
        <v>【682.78】</v>
      </c>
      <c r="BQ6" s="35">
        <f>IF(BQ7="",NA(),BQ7)</f>
        <v>57.25</v>
      </c>
      <c r="BR6" s="35">
        <f t="shared" ref="BR6:BZ6" si="8">IF(BR7="",NA(),BR7)</f>
        <v>58.16</v>
      </c>
      <c r="BS6" s="35">
        <f t="shared" si="8"/>
        <v>55.16</v>
      </c>
      <c r="BT6" s="35">
        <f t="shared" si="8"/>
        <v>56.11</v>
      </c>
      <c r="BU6" s="35">
        <f t="shared" si="8"/>
        <v>50.44</v>
      </c>
      <c r="BV6" s="35">
        <f t="shared" si="8"/>
        <v>84.86</v>
      </c>
      <c r="BW6" s="35">
        <f t="shared" si="8"/>
        <v>85.39</v>
      </c>
      <c r="BX6" s="35">
        <f t="shared" si="8"/>
        <v>88.09</v>
      </c>
      <c r="BY6" s="35">
        <f t="shared" si="8"/>
        <v>87.69</v>
      </c>
      <c r="BZ6" s="35">
        <f t="shared" si="8"/>
        <v>88.06</v>
      </c>
      <c r="CA6" s="34" t="str">
        <f>IF(CA7="","",IF(CA7="-","【-】","【"&amp;SUBSTITUTE(TEXT(CA7,"#,##0.00"),"-","△")&amp;"】"))</f>
        <v>【100.91】</v>
      </c>
      <c r="CB6" s="35">
        <f>IF(CB7="",NA(),CB7)</f>
        <v>135.51</v>
      </c>
      <c r="CC6" s="35">
        <f t="shared" ref="CC6:CK6" si="9">IF(CC7="",NA(),CC7)</f>
        <v>132.94999999999999</v>
      </c>
      <c r="CD6" s="35">
        <f t="shared" si="9"/>
        <v>136.78</v>
      </c>
      <c r="CE6" s="35">
        <f t="shared" si="9"/>
        <v>132.94</v>
      </c>
      <c r="CF6" s="35">
        <f t="shared" si="9"/>
        <v>149.02000000000001</v>
      </c>
      <c r="CG6" s="35">
        <f t="shared" si="9"/>
        <v>188.14</v>
      </c>
      <c r="CH6" s="35">
        <f t="shared" si="9"/>
        <v>188.79</v>
      </c>
      <c r="CI6" s="35">
        <f t="shared" si="9"/>
        <v>181.8</v>
      </c>
      <c r="CJ6" s="35">
        <f t="shared" si="9"/>
        <v>180.07</v>
      </c>
      <c r="CK6" s="35">
        <f t="shared" si="9"/>
        <v>179.32</v>
      </c>
      <c r="CL6" s="34" t="str">
        <f>IF(CL7="","",IF(CL7="-","【-】","【"&amp;SUBSTITUTE(TEXT(CL7,"#,##0.00"),"-","△")&amp;"】"))</f>
        <v>【136.86】</v>
      </c>
      <c r="CM6" s="35">
        <f>IF(CM7="",NA(),CM7)</f>
        <v>73.8</v>
      </c>
      <c r="CN6" s="35">
        <f t="shared" ref="CN6:CV6" si="10">IF(CN7="",NA(),CN7)</f>
        <v>73.62</v>
      </c>
      <c r="CO6" s="35">
        <f t="shared" si="10"/>
        <v>56.81</v>
      </c>
      <c r="CP6" s="35">
        <f t="shared" si="10"/>
        <v>54.79</v>
      </c>
      <c r="CQ6" s="35">
        <f t="shared" si="10"/>
        <v>52.48</v>
      </c>
      <c r="CR6" s="35">
        <f t="shared" si="10"/>
        <v>64.23</v>
      </c>
      <c r="CS6" s="35">
        <f t="shared" si="10"/>
        <v>59.4</v>
      </c>
      <c r="CT6" s="35">
        <f t="shared" si="10"/>
        <v>59.35</v>
      </c>
      <c r="CU6" s="35">
        <f t="shared" si="10"/>
        <v>58.4</v>
      </c>
      <c r="CV6" s="35">
        <f t="shared" si="10"/>
        <v>58</v>
      </c>
      <c r="CW6" s="34" t="str">
        <f>IF(CW7="","",IF(CW7="-","【-】","【"&amp;SUBSTITUTE(TEXT(CW7,"#,##0.00"),"-","△")&amp;"】"))</f>
        <v>【58.98】</v>
      </c>
      <c r="CX6" s="35">
        <f>IF(CX7="",NA(),CX7)</f>
        <v>80.61</v>
      </c>
      <c r="CY6" s="35">
        <f t="shared" ref="CY6:DG6" si="11">IF(CY7="",NA(),CY7)</f>
        <v>80.44</v>
      </c>
      <c r="CZ6" s="35">
        <f t="shared" si="11"/>
        <v>81.180000000000007</v>
      </c>
      <c r="DA6" s="35">
        <f t="shared" si="11"/>
        <v>80.260000000000005</v>
      </c>
      <c r="DB6" s="35">
        <f t="shared" si="11"/>
        <v>80.569999999999993</v>
      </c>
      <c r="DC6" s="35">
        <f t="shared" si="11"/>
        <v>90.22</v>
      </c>
      <c r="DD6" s="35">
        <f t="shared" si="11"/>
        <v>89.81</v>
      </c>
      <c r="DE6" s="35">
        <f t="shared" si="11"/>
        <v>89.88</v>
      </c>
      <c r="DF6" s="35">
        <f t="shared" si="11"/>
        <v>89.68</v>
      </c>
      <c r="DG6" s="35">
        <f t="shared" si="11"/>
        <v>89.79</v>
      </c>
      <c r="DH6" s="34" t="str">
        <f>IF(DH7="","",IF(DH7="-","【-】","【"&amp;SUBSTITUTE(TEXT(DH7,"#,##0.00"),"-","△")&amp;"】"))</f>
        <v>【95.20】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5">
        <f>IF(EE7="",NA(),EE7)</f>
        <v>0.04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0.11</v>
      </c>
      <c r="EK6" s="35">
        <f t="shared" si="14"/>
        <v>0.09</v>
      </c>
      <c r="EL6" s="35">
        <f t="shared" si="14"/>
        <v>0.19</v>
      </c>
      <c r="EM6" s="35">
        <f t="shared" si="14"/>
        <v>0.23</v>
      </c>
      <c r="EN6" s="35">
        <f t="shared" si="14"/>
        <v>0.21</v>
      </c>
      <c r="EO6" s="34" t="str">
        <f>IF(EO7="","",IF(EO7="-","【-】","【"&amp;SUBSTITUTE(TEXT(EO7,"#,##0.00"),"-","△")&amp;"】"))</f>
        <v>【0.23】</v>
      </c>
    </row>
    <row r="7" spans="1:145" s="36" customFormat="1" x14ac:dyDescent="0.15">
      <c r="A7" s="28"/>
      <c r="B7" s="37">
        <v>2018</v>
      </c>
      <c r="C7" s="37">
        <v>102083</v>
      </c>
      <c r="D7" s="37">
        <v>47</v>
      </c>
      <c r="E7" s="37">
        <v>17</v>
      </c>
      <c r="F7" s="37">
        <v>1</v>
      </c>
      <c r="G7" s="37">
        <v>0</v>
      </c>
      <c r="H7" s="37" t="s">
        <v>100</v>
      </c>
      <c r="I7" s="37" t="s">
        <v>101</v>
      </c>
      <c r="J7" s="37" t="s">
        <v>102</v>
      </c>
      <c r="K7" s="37" t="s">
        <v>103</v>
      </c>
      <c r="L7" s="37" t="s">
        <v>104</v>
      </c>
      <c r="M7" s="37" t="s">
        <v>105</v>
      </c>
      <c r="N7" s="38" t="s">
        <v>106</v>
      </c>
      <c r="O7" s="38" t="s">
        <v>107</v>
      </c>
      <c r="P7" s="38">
        <v>30.5</v>
      </c>
      <c r="Q7" s="38">
        <v>100</v>
      </c>
      <c r="R7" s="38">
        <v>1976</v>
      </c>
      <c r="S7" s="38">
        <v>77838</v>
      </c>
      <c r="T7" s="38">
        <v>240.27</v>
      </c>
      <c r="U7" s="38">
        <v>323.95999999999998</v>
      </c>
      <c r="V7" s="38">
        <v>23633</v>
      </c>
      <c r="W7" s="38">
        <v>8.44</v>
      </c>
      <c r="X7" s="38">
        <v>2800.12</v>
      </c>
      <c r="Y7" s="38">
        <v>55.77</v>
      </c>
      <c r="Z7" s="38">
        <v>53.44</v>
      </c>
      <c r="AA7" s="38">
        <v>51.82</v>
      </c>
      <c r="AB7" s="38">
        <v>49.97</v>
      </c>
      <c r="AC7" s="38">
        <v>48.86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1658.51</v>
      </c>
      <c r="BG7" s="38">
        <v>1670.85</v>
      </c>
      <c r="BH7" s="38">
        <v>1746.77</v>
      </c>
      <c r="BI7" s="38">
        <v>1821.37</v>
      </c>
      <c r="BJ7" s="38">
        <v>1818.05</v>
      </c>
      <c r="BK7" s="38">
        <v>721.06</v>
      </c>
      <c r="BL7" s="38">
        <v>862.87</v>
      </c>
      <c r="BM7" s="38">
        <v>716.96</v>
      </c>
      <c r="BN7" s="38">
        <v>799.11</v>
      </c>
      <c r="BO7" s="38">
        <v>768.62</v>
      </c>
      <c r="BP7" s="38">
        <v>682.78</v>
      </c>
      <c r="BQ7" s="38">
        <v>57.25</v>
      </c>
      <c r="BR7" s="38">
        <v>58.16</v>
      </c>
      <c r="BS7" s="38">
        <v>55.16</v>
      </c>
      <c r="BT7" s="38">
        <v>56.11</v>
      </c>
      <c r="BU7" s="38">
        <v>50.44</v>
      </c>
      <c r="BV7" s="38">
        <v>84.86</v>
      </c>
      <c r="BW7" s="38">
        <v>85.39</v>
      </c>
      <c r="BX7" s="38">
        <v>88.09</v>
      </c>
      <c r="BY7" s="38">
        <v>87.69</v>
      </c>
      <c r="BZ7" s="38">
        <v>88.06</v>
      </c>
      <c r="CA7" s="38">
        <v>100.91</v>
      </c>
      <c r="CB7" s="38">
        <v>135.51</v>
      </c>
      <c r="CC7" s="38">
        <v>132.94999999999999</v>
      </c>
      <c r="CD7" s="38">
        <v>136.78</v>
      </c>
      <c r="CE7" s="38">
        <v>132.94</v>
      </c>
      <c r="CF7" s="38">
        <v>149.02000000000001</v>
      </c>
      <c r="CG7" s="38">
        <v>188.14</v>
      </c>
      <c r="CH7" s="38">
        <v>188.79</v>
      </c>
      <c r="CI7" s="38">
        <v>181.8</v>
      </c>
      <c r="CJ7" s="38">
        <v>180.07</v>
      </c>
      <c r="CK7" s="38">
        <v>179.32</v>
      </c>
      <c r="CL7" s="38">
        <v>136.86000000000001</v>
      </c>
      <c r="CM7" s="38">
        <v>73.8</v>
      </c>
      <c r="CN7" s="38">
        <v>73.62</v>
      </c>
      <c r="CO7" s="38">
        <v>56.81</v>
      </c>
      <c r="CP7" s="38">
        <v>54.79</v>
      </c>
      <c r="CQ7" s="38">
        <v>52.48</v>
      </c>
      <c r="CR7" s="38">
        <v>64.23</v>
      </c>
      <c r="CS7" s="38">
        <v>59.4</v>
      </c>
      <c r="CT7" s="38">
        <v>59.35</v>
      </c>
      <c r="CU7" s="38">
        <v>58.4</v>
      </c>
      <c r="CV7" s="38">
        <v>58</v>
      </c>
      <c r="CW7" s="38">
        <v>58.98</v>
      </c>
      <c r="CX7" s="38">
        <v>80.61</v>
      </c>
      <c r="CY7" s="38">
        <v>80.44</v>
      </c>
      <c r="CZ7" s="38">
        <v>81.180000000000007</v>
      </c>
      <c r="DA7" s="38">
        <v>80.260000000000005</v>
      </c>
      <c r="DB7" s="38">
        <v>80.569999999999993</v>
      </c>
      <c r="DC7" s="38">
        <v>90.22</v>
      </c>
      <c r="DD7" s="38">
        <v>89.81</v>
      </c>
      <c r="DE7" s="38">
        <v>89.88</v>
      </c>
      <c r="DF7" s="38">
        <v>89.68</v>
      </c>
      <c r="DG7" s="38">
        <v>89.79</v>
      </c>
      <c r="DH7" s="38">
        <v>95.2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0.04</v>
      </c>
      <c r="EF7" s="38">
        <v>0</v>
      </c>
      <c r="EG7" s="38">
        <v>0</v>
      </c>
      <c r="EH7" s="38">
        <v>0</v>
      </c>
      <c r="EI7" s="38">
        <v>0</v>
      </c>
      <c r="EJ7" s="38">
        <v>0.11</v>
      </c>
      <c r="EK7" s="38">
        <v>0.09</v>
      </c>
      <c r="EL7" s="38">
        <v>0.19</v>
      </c>
      <c r="EM7" s="38">
        <v>0.23</v>
      </c>
      <c r="EN7" s="38">
        <v>0.21</v>
      </c>
      <c r="EO7" s="38">
        <v>0.23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108</v>
      </c>
      <c r="C9" s="40" t="s">
        <v>109</v>
      </c>
      <c r="D9" s="40" t="s">
        <v>110</v>
      </c>
      <c r="E9" s="40" t="s">
        <v>111</v>
      </c>
      <c r="F9" s="40" t="s">
        <v>112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50</v>
      </c>
      <c r="B10" s="41">
        <f>DATEVALUE($B$6-4&amp;"年1月1日")</f>
        <v>41640</v>
      </c>
      <c r="C10" s="41">
        <f>DATEVALUE($B$6-3&amp;"年1月1日")</f>
        <v>42005</v>
      </c>
      <c r="D10" s="41">
        <f>DATEVALUE($B$6-2&amp;"年1月1日")</f>
        <v>42370</v>
      </c>
      <c r="E10" s="41">
        <f>DATEVALUE($B$6-1&amp;"年1月1日")</f>
        <v>42736</v>
      </c>
      <c r="F10" s="41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2020-02-10T10:20:24Z</cp:lastPrinted>
  <dcterms:created xsi:type="dcterms:W3CDTF">2019-12-05T05:02:28Z</dcterms:created>
  <dcterms:modified xsi:type="dcterms:W3CDTF">2020-02-12T02:17:30Z</dcterms:modified>
  <cp:category/>
</cp:coreProperties>
</file>