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31(H30調査)\50_経営比較分析表\05 確認済みファイル（HP掲載用）\27 川場村■△\"/>
    </mc:Choice>
  </mc:AlternateContent>
  <workbookProtection workbookAlgorithmName="SHA-512" workbookHashValue="9o1OfXktzViVYTF98GzB/q+2uFM3gTtODleDfbe/OBVN5CkpnBeKsM/XtfB3ZntzSQ3vwheTPMjjgPfwJibpDw==" workbookSaltValue="2Ejil2Oo5yP8ZnuZgInrpQ==" workbookSpinCount="100000" lockStructure="1"/>
  <bookViews>
    <workbookView xWindow="0" yWindow="0" windowWidth="20490" windowHeight="7455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I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<sst xmlns="http://schemas.openxmlformats.org/spreadsheetml/2006/main" count="225" uniqueCount="113">
  <si>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</si>
  <si>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</si>
  <si>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</si>
  <si>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</si>
  <si>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</si>
  <si>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</si>
  <si>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</si>
  <si>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</si>
  <si>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</si>
  <si>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</si>
  <si>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</si>
  <si>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</si>
  <si>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</si>
  <si>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</si>
  <si>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</si>
  <si>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</si>
  <si>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</si>
  <si>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</si>
  <si>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</si>
  <si>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</si>
  <si>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</si>
  <si>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</si>
  <si>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</si>
  <si>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</si>
  <si>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</si>
  <si>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</si>
  <si>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</si>
  <si>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</si>
  <si>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</si>
  <si>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</si>
  <si>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</si>
  <si>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</si>
  <si>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</si>
  <si>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</si>
  <si>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</si>
  <si>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</si>
  <si>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</si>
  <si>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</si>
  <si>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</si>
  <si>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</si>
  <si>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</si>
  <si>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</si>
  <si>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</si>
  <si>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</si>
  <si>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</si>
  <si>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</si>
  <si>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</si>
  <si>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</si>
  <si>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</si>
  <si>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</si>
  <si>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</si>
  <si>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</si>
  <si>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</si>
  <si>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</si>
  <si>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</si>
  <si>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</si>
  <si>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</si>
  <si>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</si>
  <si>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</si>
  <si>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</si>
  <si>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</si>
  <si>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</si>
  <si>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</si>
  <si>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</si>
  <si>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</si>
  <si>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</si>
  <si>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</si>
  <si>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</si>
  <si>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</si>
  <si>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</si>
  <si>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</si>
  <si>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</si>
  <si>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</si>
  <si>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</si>
  <si>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</si>
  <si>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</si>
  <si>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</si>
  <si>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</si>
  <si>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</si>
  <si>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</si>
  <si>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</si>
  <si>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</si>
  <si>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</si>
  <si>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</si>
  <si>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</si>
  <si>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</si>
  <si>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</si>
  <si>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</si>
  <si>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</si>
  <si>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</si>
  <si>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</si>
  <si>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</si>
  <si>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</si>
  <si>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</si>
  <si>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</si>
  <si>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</si>
  <si>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</si>
  <si>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川場村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</si>
  <si>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</si>
  <si>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</si>
  <si>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</si>
  <si>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</si>
  <si>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</si>
  <si>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</si>
  <si>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</si>
  <si>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</si>
  <si>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</si>
  <si>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</si>
  <si>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</si>
  <si>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</si>
  <si>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収益的収支比率及び企業債残高対給水収益比率の結果を見る限り、安定した経営が保たれているように見えるが、主立った工事や管路更新を行っていないためである。
　今後は、施設の改修や管路の更新が必要となることが想定される。
　有収水量に対し、各種経費がかかっているため給水原価も前年度より上がり､料金回収率は下がっている。このことから、経営状態が健全とは言い難い。</t>
    <rPh sb="1" eb="4">
      <t>シュウエキテキ</t>
    </rPh>
    <rPh sb="4" eb="6">
      <t>シュウシ</t>
    </rPh>
    <rPh sb="6" eb="8">
      <t>ヒリツ</t>
    </rPh>
    <rPh sb="8" eb="9">
      <t>オヨ</t>
    </rPh>
    <rPh sb="10" eb="13">
      <t>キギョウサイ</t>
    </rPh>
    <rPh sb="13" eb="15">
      <t>ザンダカ</t>
    </rPh>
    <rPh sb="15" eb="16">
      <t>タイ</t>
    </rPh>
    <rPh sb="16" eb="18">
      <t>キュウスイ</t>
    </rPh>
    <rPh sb="18" eb="20">
      <t>シュウエキ</t>
    </rPh>
    <rPh sb="20" eb="22">
      <t>ヒリツ</t>
    </rPh>
    <rPh sb="23" eb="25">
      <t>ケッカ</t>
    </rPh>
    <rPh sb="26" eb="27">
      <t>ミ</t>
    </rPh>
    <rPh sb="28" eb="29">
      <t>カギ</t>
    </rPh>
    <rPh sb="31" eb="33">
      <t>アンテイ</t>
    </rPh>
    <rPh sb="35" eb="37">
      <t>ケイエイ</t>
    </rPh>
    <rPh sb="38" eb="39">
      <t>タモ</t>
    </rPh>
    <rPh sb="47" eb="48">
      <t>ミ</t>
    </rPh>
    <rPh sb="52" eb="54">
      <t>オモダ</t>
    </rPh>
    <rPh sb="56" eb="58">
      <t>コウジ</t>
    </rPh>
    <rPh sb="59" eb="61">
      <t>カンロ</t>
    </rPh>
    <rPh sb="61" eb="63">
      <t>コウシン</t>
    </rPh>
    <rPh sb="64" eb="65">
      <t>オコナ</t>
    </rPh>
    <rPh sb="78" eb="80">
      <t>コンゴ</t>
    </rPh>
    <rPh sb="82" eb="84">
      <t>シセツ</t>
    </rPh>
    <rPh sb="85" eb="87">
      <t>カイシュウ</t>
    </rPh>
    <rPh sb="88" eb="90">
      <t>カンロ</t>
    </rPh>
    <rPh sb="91" eb="93">
      <t>コウシン</t>
    </rPh>
    <rPh sb="94" eb="96">
      <t>ヒツヨウ</t>
    </rPh>
    <rPh sb="102" eb="104">
      <t>ソウテイ</t>
    </rPh>
    <rPh sb="110" eb="112">
      <t>ユウシュウ</t>
    </rPh>
    <rPh sb="112" eb="114">
      <t>スイリョウ</t>
    </rPh>
    <rPh sb="115" eb="116">
      <t>タイ</t>
    </rPh>
    <rPh sb="118" eb="120">
      <t>カクシュ</t>
    </rPh>
    <rPh sb="120" eb="122">
      <t>ケイヒ</t>
    </rPh>
    <rPh sb="131" eb="133">
      <t>キュウスイ</t>
    </rPh>
    <rPh sb="133" eb="135">
      <t>ゲンカ</t>
    </rPh>
    <rPh sb="136" eb="139">
      <t>ゼンネンド</t>
    </rPh>
    <rPh sb="141" eb="142">
      <t>ア</t>
    </rPh>
    <rPh sb="145" eb="147">
      <t>リョウキン</t>
    </rPh>
    <rPh sb="147" eb="150">
      <t>カイシュウリツ</t>
    </rPh>
    <rPh sb="151" eb="152">
      <t>サ</t>
    </rPh>
    <rPh sb="165" eb="167">
      <t>ケイエイ</t>
    </rPh>
    <rPh sb="167" eb="169">
      <t>ジョウタイ</t>
    </rPh>
    <rPh sb="170" eb="172">
      <t>ケンゼン</t>
    </rPh>
    <rPh sb="174" eb="175">
      <t>イ</t>
    </rPh>
    <rPh sb="176" eb="177">
      <t>ガタ</t>
    </rPh>
    <phoneticPr fontId="4"/>
  </si>
  <si>
    <t>　管路整備後、更新をしていない。また、施設設備も最低限の修繕で補っているのが現状である。
　今後は、長寿命化を視野に入れ、計画的な改修を検討する。
　</t>
    <rPh sb="1" eb="3">
      <t>カンロ</t>
    </rPh>
    <rPh sb="3" eb="5">
      <t>セイビ</t>
    </rPh>
    <rPh sb="5" eb="6">
      <t>ゴ</t>
    </rPh>
    <rPh sb="7" eb="9">
      <t>コウシン</t>
    </rPh>
    <rPh sb="19" eb="21">
      <t>シセツ</t>
    </rPh>
    <rPh sb="21" eb="23">
      <t>セツビ</t>
    </rPh>
    <rPh sb="24" eb="27">
      <t>サイテイゲン</t>
    </rPh>
    <rPh sb="28" eb="30">
      <t>シュウゼン</t>
    </rPh>
    <rPh sb="31" eb="32">
      <t>オギナ</t>
    </rPh>
    <rPh sb="38" eb="40">
      <t>ゲンジョウ</t>
    </rPh>
    <rPh sb="46" eb="48">
      <t>コンゴ</t>
    </rPh>
    <rPh sb="50" eb="54">
      <t>チョウジュミョウカ</t>
    </rPh>
    <rPh sb="55" eb="57">
      <t>シヤ</t>
    </rPh>
    <rPh sb="58" eb="59">
      <t>イ</t>
    </rPh>
    <rPh sb="61" eb="64">
      <t>ケイカクテキ</t>
    </rPh>
    <rPh sb="65" eb="67">
      <t>カイシュウ</t>
    </rPh>
    <rPh sb="68" eb="70">
      <t>ケントウ</t>
    </rPh>
    <phoneticPr fontId="4"/>
  </si>
  <si>
    <t>　経営戦略を策定により、老朽化対策や管路の更新等、経費の平準化を図っていく。
　また、施設台帳の整備を進め、料金を見直すことで今後必要となる財源を確保し、適切な管理ができるよう経営改善に努める。</t>
    <rPh sb="1" eb="3">
      <t>ケイエイ</t>
    </rPh>
    <rPh sb="3" eb="5">
      <t>センリャク</t>
    </rPh>
    <rPh sb="6" eb="8">
      <t>サクテイ</t>
    </rPh>
    <rPh sb="12" eb="15">
      <t>ロウキュウカ</t>
    </rPh>
    <rPh sb="15" eb="17">
      <t>タイサク</t>
    </rPh>
    <rPh sb="18" eb="20">
      <t>カンロ</t>
    </rPh>
    <rPh sb="21" eb="23">
      <t>コウシン</t>
    </rPh>
    <rPh sb="23" eb="24">
      <t>トウ</t>
    </rPh>
    <rPh sb="25" eb="27">
      <t>ケイヒ</t>
    </rPh>
    <rPh sb="28" eb="31">
      <t>ヘイジュンカ</t>
    </rPh>
    <rPh sb="32" eb="33">
      <t>ハカ</t>
    </rPh>
    <rPh sb="43" eb="45">
      <t>シセツ</t>
    </rPh>
    <rPh sb="45" eb="47">
      <t>ダイチョウ</t>
    </rPh>
    <rPh sb="48" eb="50">
      <t>セイビ</t>
    </rPh>
    <rPh sb="51" eb="52">
      <t>スス</t>
    </rPh>
    <rPh sb="54" eb="56">
      <t>リョウキン</t>
    </rPh>
    <rPh sb="57" eb="59">
      <t>ミナオ</t>
    </rPh>
    <rPh sb="63" eb="65">
      <t>コンゴ</t>
    </rPh>
    <rPh sb="65" eb="67">
      <t>ヒツヨウ</t>
    </rPh>
    <rPh sb="70" eb="72">
      <t>ザイゲン</t>
    </rPh>
    <rPh sb="73" eb="75">
      <t>カクホ</t>
    </rPh>
    <rPh sb="77" eb="79">
      <t>テキセツ</t>
    </rPh>
    <rPh sb="80" eb="82">
      <t>カンリ</t>
    </rPh>
    <rPh sb="88" eb="90">
      <t>ケイエイ</t>
    </rPh>
    <rPh sb="90" eb="92">
      <t>カイゼン</t>
    </rPh>
    <rPh sb="93" eb="94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</si>
</sst>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42-47ED-9748-4DBF4BE5A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894736"/>
        <c:axId val="113895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0.69</c:v>
                </c:pt>
                <c:pt idx="1">
                  <c:v>0.65</c:v>
                </c:pt>
                <c:pt idx="2">
                  <c:v>0.53</c:v>
                </c:pt>
                <c:pt idx="3">
                  <c:v>0.72</c:v>
                </c:pt>
                <c:pt idx="4">
                  <c:v>0.53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42-47ED-9748-4DBF4BE5A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94736"/>
        <c:axId val="113895128"/>
      </c:lineChart>
      <c:dateAx>
        <c:axId val="113894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895128"/>
        <c:crosses val="autoZero"/>
        <c:auto val="1"/>
        <c:lblOffset val="100"/>
        <c:baseTimeUnit val="years"/>
      </c:dateAx>
      <c:valAx>
        <c:axId val="113895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894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308.14999999999998</c:v>
                </c:pt>
                <c:pt idx="1">
                  <c:v>284.48</c:v>
                </c:pt>
                <c:pt idx="2">
                  <c:v>38.74</c:v>
                </c:pt>
                <c:pt idx="3">
                  <c:v>39.78</c:v>
                </c:pt>
                <c:pt idx="4">
                  <c:v>43.48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D4-436F-AC0B-0A1A10A6B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205112"/>
        <c:axId val="174491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57.43</c:v>
                </c:pt>
                <c:pt idx="1">
                  <c:v>57.29</c:v>
                </c:pt>
                <c:pt idx="2">
                  <c:v>55.9</c:v>
                </c:pt>
                <c:pt idx="3">
                  <c:v>57.3</c:v>
                </c:pt>
                <c:pt idx="4">
                  <c:v>56.76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D4-436F-AC0B-0A1A10A6B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205112"/>
        <c:axId val="174491008"/>
      </c:lineChart>
      <c:dateAx>
        <c:axId val="174205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491008"/>
        <c:crosses val="autoZero"/>
        <c:auto val="1"/>
        <c:lblOffset val="100"/>
        <c:baseTimeUnit val="years"/>
      </c:dateAx>
      <c:valAx>
        <c:axId val="174491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205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97.74</c:v>
                </c:pt>
                <c:pt idx="1">
                  <c:v>70.849999999999994</c:v>
                </c:pt>
                <c:pt idx="2">
                  <c:v>68.34</c:v>
                </c:pt>
                <c:pt idx="3">
                  <c:v>66.3</c:v>
                </c:pt>
                <c:pt idx="4">
                  <c:v>58.47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26-4032-BBF9-E1C78528E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492184"/>
        <c:axId val="174492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73.83</c:v>
                </c:pt>
                <c:pt idx="1">
                  <c:v>73.69</c:v>
                </c:pt>
                <c:pt idx="2">
                  <c:v>73.28</c:v>
                </c:pt>
                <c:pt idx="3">
                  <c:v>72.42</c:v>
                </c:pt>
                <c:pt idx="4">
                  <c:v>73.069999999999993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26-4032-BBF9-E1C78528E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92184"/>
        <c:axId val="174492576"/>
      </c:lineChart>
      <c:dateAx>
        <c:axId val="174492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492576"/>
        <c:crosses val="autoZero"/>
        <c:auto val="1"/>
        <c:lblOffset val="100"/>
        <c:baseTimeUnit val="years"/>
      </c:dateAx>
      <c:valAx>
        <c:axId val="174492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492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101.21</c:v>
                </c:pt>
                <c:pt idx="1">
                  <c:v>103.7</c:v>
                </c:pt>
                <c:pt idx="2">
                  <c:v>103.4</c:v>
                </c:pt>
                <c:pt idx="3">
                  <c:v>101.67</c:v>
                </c:pt>
                <c:pt idx="4">
                  <c:v>96.87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A0-48B3-969E-04EFB27C3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896304"/>
        <c:axId val="174040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75.87</c:v>
                </c:pt>
                <c:pt idx="1">
                  <c:v>76.27</c:v>
                </c:pt>
                <c:pt idx="2">
                  <c:v>77.56</c:v>
                </c:pt>
                <c:pt idx="3">
                  <c:v>78.510000000000005</c:v>
                </c:pt>
                <c:pt idx="4">
                  <c:v>77.91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A0-48B3-969E-04EFB27C3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96304"/>
        <c:axId val="174040696"/>
      </c:lineChart>
      <c:dateAx>
        <c:axId val="113896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040696"/>
        <c:crosses val="autoZero"/>
        <c:auto val="1"/>
        <c:lblOffset val="100"/>
        <c:baseTimeUnit val="years"/>
      </c:dateAx>
      <c:valAx>
        <c:axId val="174040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896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1E-4EA4-954B-B551D66B7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041872"/>
        <c:axId val="174042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1E-4EA4-954B-B551D66B7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041872"/>
        <c:axId val="174042264"/>
      </c:lineChart>
      <c:dateAx>
        <c:axId val="174041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042264"/>
        <c:crosses val="autoZero"/>
        <c:auto val="1"/>
        <c:lblOffset val="100"/>
        <c:baseTimeUnit val="years"/>
      </c:dateAx>
      <c:valAx>
        <c:axId val="174042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041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B1-4D8A-98C1-2D7EC9054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043440"/>
        <c:axId val="174043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B1-4D8A-98C1-2D7EC9054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043440"/>
        <c:axId val="174043832"/>
      </c:lineChart>
      <c:dateAx>
        <c:axId val="17404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043832"/>
        <c:crosses val="autoZero"/>
        <c:auto val="1"/>
        <c:lblOffset val="100"/>
        <c:baseTimeUnit val="years"/>
      </c:dateAx>
      <c:valAx>
        <c:axId val="174043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043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8E-4B38-ABCE-A22F6BDFD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203544"/>
        <c:axId val="174203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8E-4B38-ABCE-A22F6BDFD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203544"/>
        <c:axId val="174203936"/>
      </c:lineChart>
      <c:dateAx>
        <c:axId val="174203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203936"/>
        <c:crosses val="autoZero"/>
        <c:auto val="1"/>
        <c:lblOffset val="100"/>
        <c:baseTimeUnit val="years"/>
      </c:dateAx>
      <c:valAx>
        <c:axId val="174203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203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55-4210-84D0-817CBA7BA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596928"/>
        <c:axId val="174597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55-4210-84D0-817CBA7BA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596928"/>
        <c:axId val="174597320"/>
      </c:lineChart>
      <c:dateAx>
        <c:axId val="174596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597320"/>
        <c:crosses val="autoZero"/>
        <c:auto val="1"/>
        <c:lblOffset val="100"/>
        <c:baseTimeUnit val="years"/>
      </c:dateAx>
      <c:valAx>
        <c:axId val="174597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596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32.58</c:v>
                </c:pt>
                <c:pt idx="1">
                  <c:v>28.66</c:v>
                </c:pt>
                <c:pt idx="2">
                  <c:v>25.42</c:v>
                </c:pt>
                <c:pt idx="3">
                  <c:v>22.51</c:v>
                </c:pt>
                <c:pt idx="4">
                  <c:v>19.54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A6-4999-8D4E-826FFED8E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598496"/>
        <c:axId val="174598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1125.69</c:v>
                </c:pt>
                <c:pt idx="1">
                  <c:v>1134.67</c:v>
                </c:pt>
                <c:pt idx="2">
                  <c:v>1144.79</c:v>
                </c:pt>
                <c:pt idx="3">
                  <c:v>1061.58</c:v>
                </c:pt>
                <c:pt idx="4">
                  <c:v>1007.7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A6-4999-8D4E-826FFED8E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598496"/>
        <c:axId val="174598888"/>
      </c:lineChart>
      <c:dateAx>
        <c:axId val="174598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598888"/>
        <c:crosses val="autoZero"/>
        <c:auto val="1"/>
        <c:lblOffset val="100"/>
        <c:baseTimeUnit val="years"/>
      </c:dateAx>
      <c:valAx>
        <c:axId val="174598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598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115.45</c:v>
                </c:pt>
                <c:pt idx="1">
                  <c:v>105.43</c:v>
                </c:pt>
                <c:pt idx="2">
                  <c:v>101.49</c:v>
                </c:pt>
                <c:pt idx="3">
                  <c:v>97.57</c:v>
                </c:pt>
                <c:pt idx="4">
                  <c:v>90.4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39-4F01-BF25-8CA41D39A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600456"/>
        <c:axId val="174489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46.48</c:v>
                </c:pt>
                <c:pt idx="1">
                  <c:v>40.6</c:v>
                </c:pt>
                <c:pt idx="2">
                  <c:v>56.04</c:v>
                </c:pt>
                <c:pt idx="3">
                  <c:v>58.52</c:v>
                </c:pt>
                <c:pt idx="4">
                  <c:v>59.22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39-4F01-BF25-8CA41D39A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600456"/>
        <c:axId val="174489440"/>
      </c:lineChart>
      <c:dateAx>
        <c:axId val="174600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489440"/>
        <c:crosses val="autoZero"/>
        <c:auto val="1"/>
        <c:lblOffset val="100"/>
        <c:baseTimeUnit val="years"/>
      </c:dateAx>
      <c:valAx>
        <c:axId val="174489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600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45.23</c:v>
                </c:pt>
                <c:pt idx="1">
                  <c:v>75.849999999999994</c:v>
                </c:pt>
                <c:pt idx="2">
                  <c:v>77.67</c:v>
                </c:pt>
                <c:pt idx="3">
                  <c:v>80.2</c:v>
                </c:pt>
                <c:pt idx="4">
                  <c:v>88.43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43-4132-9F48-04158279E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202760"/>
        <c:axId val="174202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376.61</c:v>
                </c:pt>
                <c:pt idx="1">
                  <c:v>440.03</c:v>
                </c:pt>
                <c:pt idx="2">
                  <c:v>304.35000000000002</c:v>
                </c:pt>
                <c:pt idx="3">
                  <c:v>296.3</c:v>
                </c:pt>
                <c:pt idx="4">
                  <c:v>292.89999999999998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43-4132-9F48-04158279E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202760"/>
        <c:axId val="174202368"/>
      </c:lineChart>
      <c:dateAx>
        <c:axId val="174202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202368"/>
        <c:crosses val="autoZero"/>
        <c:auto val="1"/>
        <c:lblOffset val="100"/>
        <c:baseTimeUnit val="years"/>
      </c:dateAx>
      <c:valAx>
        <c:axId val="174202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202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【1,074.14】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群馬県　川場村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2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データ!$I$6</f>
        <v>法非適用</v>
      </c>
      <c r="C8" s="49"/>
      <c r="D8" s="49"/>
      <c r="E8" s="49"/>
      <c r="F8" s="49"/>
      <c r="G8" s="49"/>
      <c r="H8" s="49"/>
      <c r="I8" s="49" t="str">
        <f>データ!$J$6</f>
        <v>水道事業</v>
      </c>
      <c r="J8" s="49"/>
      <c r="K8" s="49"/>
      <c r="L8" s="49"/>
      <c r="M8" s="49"/>
      <c r="N8" s="49"/>
      <c r="O8" s="49"/>
      <c r="P8" s="49" t="str">
        <f>データ!$K$6</f>
        <v>簡易水道事業</v>
      </c>
      <c r="Q8" s="49"/>
      <c r="R8" s="49"/>
      <c r="S8" s="49"/>
      <c r="T8" s="49"/>
      <c r="U8" s="49"/>
      <c r="V8" s="49"/>
      <c r="W8" s="49" t="str">
        <f>データ!$L$6</f>
        <v>D3</v>
      </c>
      <c r="X8" s="49"/>
      <c r="Y8" s="49"/>
      <c r="Z8" s="49"/>
      <c r="AA8" s="49"/>
      <c r="AB8" s="49"/>
      <c r="AC8" s="49"/>
      <c r="AD8" s="49" t="str">
        <f>データ!$M$6</f>
        <v>非設置</v>
      </c>
      <c r="AE8" s="49"/>
      <c r="AF8" s="49"/>
      <c r="AG8" s="49"/>
      <c r="AH8" s="49"/>
      <c r="AI8" s="49"/>
      <c r="AJ8" s="49"/>
      <c r="AK8" s="2"/>
      <c r="AL8" s="50">
        <f>データ!$R$6</f>
        <v>3302</v>
      </c>
      <c r="AM8" s="50"/>
      <c r="AN8" s="50"/>
      <c r="AO8" s="50"/>
      <c r="AP8" s="50"/>
      <c r="AQ8" s="50"/>
      <c r="AR8" s="50"/>
      <c r="AS8" s="50"/>
      <c r="AT8" s="46">
        <f>データ!$S$6</f>
        <v>85.25</v>
      </c>
      <c r="AU8" s="46"/>
      <c r="AV8" s="46"/>
      <c r="AW8" s="46"/>
      <c r="AX8" s="46"/>
      <c r="AY8" s="46"/>
      <c r="AZ8" s="46"/>
      <c r="BA8" s="46"/>
      <c r="BB8" s="46">
        <f>データ!$T$6</f>
        <v>38.729999999999997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2"/>
      <c r="AE9" s="2"/>
      <c r="AF9" s="2"/>
      <c r="AG9" s="2"/>
      <c r="AH9" s="3"/>
      <c r="AI9" s="2"/>
      <c r="AJ9" s="2"/>
      <c r="AK9" s="2"/>
      <c r="AL9" s="45" t="s">
        <v>16</v>
      </c>
      <c r="AM9" s="45"/>
      <c r="AN9" s="45"/>
      <c r="AO9" s="45"/>
      <c r="AP9" s="45"/>
      <c r="AQ9" s="45"/>
      <c r="AR9" s="45"/>
      <c r="AS9" s="45"/>
      <c r="AT9" s="45" t="s">
        <v>17</v>
      </c>
      <c r="AU9" s="45"/>
      <c r="AV9" s="45"/>
      <c r="AW9" s="45"/>
      <c r="AX9" s="45"/>
      <c r="AY9" s="45"/>
      <c r="AZ9" s="45"/>
      <c r="BA9" s="45"/>
      <c r="BB9" s="45" t="s">
        <v>18</v>
      </c>
      <c r="BC9" s="45"/>
      <c r="BD9" s="45"/>
      <c r="BE9" s="45"/>
      <c r="BF9" s="45"/>
      <c r="BG9" s="45"/>
      <c r="BH9" s="45"/>
      <c r="BI9" s="45"/>
      <c r="BJ9" s="3"/>
      <c r="BK9" s="3"/>
      <c r="BL9" s="51" t="s">
        <v>19</v>
      </c>
      <c r="BM9" s="5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データ!$N$6</f>
        <v>-</v>
      </c>
      <c r="C10" s="46"/>
      <c r="D10" s="46"/>
      <c r="E10" s="46"/>
      <c r="F10" s="46"/>
      <c r="G10" s="46"/>
      <c r="H10" s="46"/>
      <c r="I10" s="46" t="str">
        <f>データ!$O$6</f>
        <v>該当数値なし</v>
      </c>
      <c r="J10" s="46"/>
      <c r="K10" s="46"/>
      <c r="L10" s="46"/>
      <c r="M10" s="46"/>
      <c r="N10" s="46"/>
      <c r="O10" s="46"/>
      <c r="P10" s="46">
        <f>データ!$P$6</f>
        <v>99.91</v>
      </c>
      <c r="Q10" s="46"/>
      <c r="R10" s="46"/>
      <c r="S10" s="46"/>
      <c r="T10" s="46"/>
      <c r="U10" s="46"/>
      <c r="V10" s="46"/>
      <c r="W10" s="50">
        <f>データ!$Q$6</f>
        <v>1296</v>
      </c>
      <c r="X10" s="50"/>
      <c r="Y10" s="50"/>
      <c r="Z10" s="50"/>
      <c r="AA10" s="50"/>
      <c r="AB10" s="50"/>
      <c r="AC10" s="50"/>
      <c r="AD10" s="2"/>
      <c r="AE10" s="2"/>
      <c r="AF10" s="2"/>
      <c r="AG10" s="2"/>
      <c r="AH10" s="2"/>
      <c r="AI10" s="2"/>
      <c r="AJ10" s="2"/>
      <c r="AK10" s="2"/>
      <c r="AL10" s="50">
        <f>データ!$U$6</f>
        <v>3269</v>
      </c>
      <c r="AM10" s="50"/>
      <c r="AN10" s="50"/>
      <c r="AO10" s="50"/>
      <c r="AP10" s="50"/>
      <c r="AQ10" s="50"/>
      <c r="AR10" s="50"/>
      <c r="AS10" s="50"/>
      <c r="AT10" s="46">
        <f>データ!$V$6</f>
        <v>62.2</v>
      </c>
      <c r="AU10" s="46"/>
      <c r="AV10" s="46"/>
      <c r="AW10" s="46"/>
      <c r="AX10" s="46"/>
      <c r="AY10" s="46"/>
      <c r="AZ10" s="46"/>
      <c r="BA10" s="46"/>
      <c r="BB10" s="46">
        <f>データ!$W$6</f>
        <v>52.56</v>
      </c>
      <c r="BC10" s="46"/>
      <c r="BD10" s="46"/>
      <c r="BE10" s="46"/>
      <c r="BF10" s="46"/>
      <c r="BG10" s="46"/>
      <c r="BH10" s="46"/>
      <c r="BI10" s="46"/>
      <c r="BJ10" s="2"/>
      <c r="BK10" s="2"/>
      <c r="BL10" s="53" t="s">
        <v>21</v>
      </c>
      <c r="BM10" s="54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55" t="s">
        <v>25</v>
      </c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58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60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1" t="s">
        <v>110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5" t="s">
        <v>26</v>
      </c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7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8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60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1" t="s">
        <v>111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5" t="s">
        <v>28</v>
      </c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7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8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60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1" t="s">
        <v>112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【75.60】</v>
      </c>
      <c r="F85" s="27" t="s">
        <v>41</v>
      </c>
      <c r="G85" s="27" t="s">
        <v>41</v>
      </c>
      <c r="H85" s="27" t="str">
        <f>データ!BO6</f>
        <v>【1,074.14】</v>
      </c>
      <c r="I85" s="27" t="str">
        <f>データ!BZ6</f>
        <v>【54.36】</v>
      </c>
      <c r="J85" s="27" t="str">
        <f>データ!CK6</f>
        <v>【296.40】</v>
      </c>
      <c r="K85" s="27" t="str">
        <f>データ!CV6</f>
        <v>【55.95】</v>
      </c>
      <c r="L85" s="27" t="str">
        <f>データ!DG6</f>
        <v>【73.77】</v>
      </c>
      <c r="M85" s="27" t="s">
        <v>42</v>
      </c>
      <c r="N85" s="27" t="s">
        <v>43</v>
      </c>
      <c r="O85" s="27" t="str">
        <f>データ!EN6</f>
        <v>【0.54】</v>
      </c>
    </row>
  </sheetData>
  <sheetProtection algorithmName="SHA-512" hashValue="5c9/USkxto0zAKj+wKDccF8gEPC8pjLWjuh9jo+AKeKQlk5WSqDiEHZM5jzXFPGI1NXQsCJGMkiR+OF0zgnmjw==" saltValue="VdeHCadRZ90ZgDjjituQ4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45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46</v>
      </c>
      <c r="B3" s="30" t="s">
        <v>47</v>
      </c>
      <c r="C3" s="30" t="s">
        <v>48</v>
      </c>
      <c r="D3" s="30" t="s">
        <v>49</v>
      </c>
      <c r="E3" s="30" t="s">
        <v>50</v>
      </c>
      <c r="F3" s="30" t="s">
        <v>51</v>
      </c>
      <c r="G3" s="30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54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55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9" t="s">
        <v>56</v>
      </c>
      <c r="B4" s="31"/>
      <c r="C4" s="31"/>
      <c r="D4" s="31"/>
      <c r="E4" s="31"/>
      <c r="F4" s="31"/>
      <c r="G4" s="31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57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58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59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60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61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62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63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64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65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66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67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9" t="s">
        <v>68</v>
      </c>
      <c r="B5" s="32"/>
      <c r="C5" s="32"/>
      <c r="D5" s="32"/>
      <c r="E5" s="32"/>
      <c r="F5" s="32"/>
      <c r="G5" s="32"/>
      <c r="H5" s="33" t="s">
        <v>69</v>
      </c>
      <c r="I5" s="33" t="s">
        <v>70</v>
      </c>
      <c r="J5" s="33" t="s">
        <v>71</v>
      </c>
      <c r="K5" s="33" t="s">
        <v>72</v>
      </c>
      <c r="L5" s="33" t="s">
        <v>73</v>
      </c>
      <c r="M5" s="33" t="s">
        <v>74</v>
      </c>
      <c r="N5" s="33" t="s">
        <v>75</v>
      </c>
      <c r="O5" s="33" t="s">
        <v>76</v>
      </c>
      <c r="P5" s="33" t="s">
        <v>77</v>
      </c>
      <c r="Q5" s="33" t="s">
        <v>78</v>
      </c>
      <c r="R5" s="33" t="s">
        <v>79</v>
      </c>
      <c r="S5" s="33" t="s">
        <v>80</v>
      </c>
      <c r="T5" s="33" t="s">
        <v>81</v>
      </c>
      <c r="U5" s="33" t="s">
        <v>82</v>
      </c>
      <c r="V5" s="33" t="s">
        <v>83</v>
      </c>
      <c r="W5" s="33" t="s">
        <v>84</v>
      </c>
      <c r="X5" s="33" t="s">
        <v>85</v>
      </c>
      <c r="Y5" s="33" t="s">
        <v>86</v>
      </c>
      <c r="Z5" s="33" t="s">
        <v>87</v>
      </c>
      <c r="AA5" s="33" t="s">
        <v>88</v>
      </c>
      <c r="AB5" s="33" t="s">
        <v>89</v>
      </c>
      <c r="AC5" s="33" t="s">
        <v>90</v>
      </c>
      <c r="AD5" s="33" t="s">
        <v>91</v>
      </c>
      <c r="AE5" s="33" t="s">
        <v>92</v>
      </c>
      <c r="AF5" s="33" t="s">
        <v>93</v>
      </c>
      <c r="AG5" s="33" t="s">
        <v>94</v>
      </c>
      <c r="AH5" s="33" t="s">
        <v>29</v>
      </c>
      <c r="AI5" s="33" t="s">
        <v>85</v>
      </c>
      <c r="AJ5" s="33" t="s">
        <v>86</v>
      </c>
      <c r="AK5" s="33" t="s">
        <v>87</v>
      </c>
      <c r="AL5" s="33" t="s">
        <v>88</v>
      </c>
      <c r="AM5" s="33" t="s">
        <v>89</v>
      </c>
      <c r="AN5" s="33" t="s">
        <v>90</v>
      </c>
      <c r="AO5" s="33" t="s">
        <v>91</v>
      </c>
      <c r="AP5" s="33" t="s">
        <v>92</v>
      </c>
      <c r="AQ5" s="33" t="s">
        <v>93</v>
      </c>
      <c r="AR5" s="33" t="s">
        <v>94</v>
      </c>
      <c r="AS5" s="33" t="s">
        <v>95</v>
      </c>
      <c r="AT5" s="33" t="s">
        <v>85</v>
      </c>
      <c r="AU5" s="33" t="s">
        <v>86</v>
      </c>
      <c r="AV5" s="33" t="s">
        <v>87</v>
      </c>
      <c r="AW5" s="33" t="s">
        <v>88</v>
      </c>
      <c r="AX5" s="33" t="s">
        <v>89</v>
      </c>
      <c r="AY5" s="33" t="s">
        <v>90</v>
      </c>
      <c r="AZ5" s="33" t="s">
        <v>91</v>
      </c>
      <c r="BA5" s="33" t="s">
        <v>92</v>
      </c>
      <c r="BB5" s="33" t="s">
        <v>93</v>
      </c>
      <c r="BC5" s="33" t="s">
        <v>94</v>
      </c>
      <c r="BD5" s="33" t="s">
        <v>95</v>
      </c>
      <c r="BE5" s="33" t="s">
        <v>85</v>
      </c>
      <c r="BF5" s="33" t="s">
        <v>86</v>
      </c>
      <c r="BG5" s="33" t="s">
        <v>87</v>
      </c>
      <c r="BH5" s="33" t="s">
        <v>88</v>
      </c>
      <c r="BI5" s="33" t="s">
        <v>89</v>
      </c>
      <c r="BJ5" s="33" t="s">
        <v>90</v>
      </c>
      <c r="BK5" s="33" t="s">
        <v>91</v>
      </c>
      <c r="BL5" s="33" t="s">
        <v>92</v>
      </c>
      <c r="BM5" s="33" t="s">
        <v>93</v>
      </c>
      <c r="BN5" s="33" t="s">
        <v>94</v>
      </c>
      <c r="BO5" s="33" t="s">
        <v>95</v>
      </c>
      <c r="BP5" s="33" t="s">
        <v>85</v>
      </c>
      <c r="BQ5" s="33" t="s">
        <v>86</v>
      </c>
      <c r="BR5" s="33" t="s">
        <v>87</v>
      </c>
      <c r="BS5" s="33" t="s">
        <v>88</v>
      </c>
      <c r="BT5" s="33" t="s">
        <v>89</v>
      </c>
      <c r="BU5" s="33" t="s">
        <v>90</v>
      </c>
      <c r="BV5" s="33" t="s">
        <v>91</v>
      </c>
      <c r="BW5" s="33" t="s">
        <v>92</v>
      </c>
      <c r="BX5" s="33" t="s">
        <v>93</v>
      </c>
      <c r="BY5" s="33" t="s">
        <v>94</v>
      </c>
      <c r="BZ5" s="33" t="s">
        <v>95</v>
      </c>
      <c r="CA5" s="33" t="s">
        <v>85</v>
      </c>
      <c r="CB5" s="33" t="s">
        <v>86</v>
      </c>
      <c r="CC5" s="33" t="s">
        <v>87</v>
      </c>
      <c r="CD5" s="33" t="s">
        <v>88</v>
      </c>
      <c r="CE5" s="33" t="s">
        <v>89</v>
      </c>
      <c r="CF5" s="33" t="s">
        <v>90</v>
      </c>
      <c r="CG5" s="33" t="s">
        <v>91</v>
      </c>
      <c r="CH5" s="33" t="s">
        <v>92</v>
      </c>
      <c r="CI5" s="33" t="s">
        <v>93</v>
      </c>
      <c r="CJ5" s="33" t="s">
        <v>94</v>
      </c>
      <c r="CK5" s="33" t="s">
        <v>95</v>
      </c>
      <c r="CL5" s="33" t="s">
        <v>85</v>
      </c>
      <c r="CM5" s="33" t="s">
        <v>86</v>
      </c>
      <c r="CN5" s="33" t="s">
        <v>87</v>
      </c>
      <c r="CO5" s="33" t="s">
        <v>88</v>
      </c>
      <c r="CP5" s="33" t="s">
        <v>89</v>
      </c>
      <c r="CQ5" s="33" t="s">
        <v>90</v>
      </c>
      <c r="CR5" s="33" t="s">
        <v>91</v>
      </c>
      <c r="CS5" s="33" t="s">
        <v>92</v>
      </c>
      <c r="CT5" s="33" t="s">
        <v>93</v>
      </c>
      <c r="CU5" s="33" t="s">
        <v>94</v>
      </c>
      <c r="CV5" s="33" t="s">
        <v>95</v>
      </c>
      <c r="CW5" s="33" t="s">
        <v>85</v>
      </c>
      <c r="CX5" s="33" t="s">
        <v>86</v>
      </c>
      <c r="CY5" s="33" t="s">
        <v>87</v>
      </c>
      <c r="CZ5" s="33" t="s">
        <v>88</v>
      </c>
      <c r="DA5" s="33" t="s">
        <v>89</v>
      </c>
      <c r="DB5" s="33" t="s">
        <v>90</v>
      </c>
      <c r="DC5" s="33" t="s">
        <v>91</v>
      </c>
      <c r="DD5" s="33" t="s">
        <v>92</v>
      </c>
      <c r="DE5" s="33" t="s">
        <v>93</v>
      </c>
      <c r="DF5" s="33" t="s">
        <v>94</v>
      </c>
      <c r="DG5" s="33" t="s">
        <v>95</v>
      </c>
      <c r="DH5" s="33" t="s">
        <v>85</v>
      </c>
      <c r="DI5" s="33" t="s">
        <v>86</v>
      </c>
      <c r="DJ5" s="33" t="s">
        <v>87</v>
      </c>
      <c r="DK5" s="33" t="s">
        <v>88</v>
      </c>
      <c r="DL5" s="33" t="s">
        <v>89</v>
      </c>
      <c r="DM5" s="33" t="s">
        <v>90</v>
      </c>
      <c r="DN5" s="33" t="s">
        <v>91</v>
      </c>
      <c r="DO5" s="33" t="s">
        <v>92</v>
      </c>
      <c r="DP5" s="33" t="s">
        <v>93</v>
      </c>
      <c r="DQ5" s="33" t="s">
        <v>94</v>
      </c>
      <c r="DR5" s="33" t="s">
        <v>95</v>
      </c>
      <c r="DS5" s="33" t="s">
        <v>85</v>
      </c>
      <c r="DT5" s="33" t="s">
        <v>86</v>
      </c>
      <c r="DU5" s="33" t="s">
        <v>87</v>
      </c>
      <c r="DV5" s="33" t="s">
        <v>88</v>
      </c>
      <c r="DW5" s="33" t="s">
        <v>89</v>
      </c>
      <c r="DX5" s="33" t="s">
        <v>90</v>
      </c>
      <c r="DY5" s="33" t="s">
        <v>91</v>
      </c>
      <c r="DZ5" s="33" t="s">
        <v>92</v>
      </c>
      <c r="EA5" s="33" t="s">
        <v>93</v>
      </c>
      <c r="EB5" s="33" t="s">
        <v>94</v>
      </c>
      <c r="EC5" s="33" t="s">
        <v>95</v>
      </c>
      <c r="ED5" s="33" t="s">
        <v>85</v>
      </c>
      <c r="EE5" s="33" t="s">
        <v>86</v>
      </c>
      <c r="EF5" s="33" t="s">
        <v>87</v>
      </c>
      <c r="EG5" s="33" t="s">
        <v>88</v>
      </c>
      <c r="EH5" s="33" t="s">
        <v>89</v>
      </c>
      <c r="EI5" s="33" t="s">
        <v>90</v>
      </c>
      <c r="EJ5" s="33" t="s">
        <v>91</v>
      </c>
      <c r="EK5" s="33" t="s">
        <v>92</v>
      </c>
      <c r="EL5" s="33" t="s">
        <v>93</v>
      </c>
      <c r="EM5" s="33" t="s">
        <v>94</v>
      </c>
      <c r="EN5" s="33" t="s">
        <v>95</v>
      </c>
    </row>
    <row r="6" spans="1:144" s="37" customFormat="1" x14ac:dyDescent="0.15">
      <c r="A6" s="29" t="s">
        <v>96</v>
      </c>
      <c r="B6" s="34">
        <f>B7</f>
        <v>2018</v>
      </c>
      <c r="C6" s="34">
        <f t="shared" ref="C6:W6" si="3">C7</f>
        <v>104442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群馬県　川場村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D3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99.91</v>
      </c>
      <c r="Q6" s="35">
        <f t="shared" si="3"/>
        <v>1296</v>
      </c>
      <c r="R6" s="35">
        <f t="shared" si="3"/>
        <v>3302</v>
      </c>
      <c r="S6" s="35">
        <f t="shared" si="3"/>
        <v>85.25</v>
      </c>
      <c r="T6" s="35">
        <f t="shared" si="3"/>
        <v>38.729999999999997</v>
      </c>
      <c r="U6" s="35">
        <f t="shared" si="3"/>
        <v>3269</v>
      </c>
      <c r="V6" s="35">
        <f t="shared" si="3"/>
        <v>62.2</v>
      </c>
      <c r="W6" s="35">
        <f t="shared" si="3"/>
        <v>52.56</v>
      </c>
      <c r="X6" s="36">
        <f>IF(X7="",NA(),X7)</f>
        <v>101.21</v>
      </c>
      <c r="Y6" s="36">
        <f t="shared" ref="Y6:AG6" si="4">IF(Y7="",NA(),Y7)</f>
        <v>103.7</v>
      </c>
      <c r="Z6" s="36">
        <f t="shared" si="4"/>
        <v>103.4</v>
      </c>
      <c r="AA6" s="36">
        <f t="shared" si="4"/>
        <v>101.67</v>
      </c>
      <c r="AB6" s="36">
        <f t="shared" si="4"/>
        <v>96.87</v>
      </c>
      <c r="AC6" s="36">
        <f t="shared" si="4"/>
        <v>75.87</v>
      </c>
      <c r="AD6" s="36">
        <f t="shared" si="4"/>
        <v>76.27</v>
      </c>
      <c r="AE6" s="36">
        <f t="shared" si="4"/>
        <v>77.56</v>
      </c>
      <c r="AF6" s="36">
        <f t="shared" si="4"/>
        <v>78.510000000000005</v>
      </c>
      <c r="AG6" s="36">
        <f t="shared" si="4"/>
        <v>77.91</v>
      </c>
      <c r="AH6" s="35" t="str">
        <f>IF(AH7="","",IF(AH7="-","【-】","【"&amp;SUBSTITUTE(TEXT(AH7,"#,##0.00"),"-","△")&amp;"】"))</f>
        <v>【75.60】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32.58</v>
      </c>
      <c r="BF6" s="36">
        <f t="shared" ref="BF6:BN6" si="7">IF(BF7="",NA(),BF7)</f>
        <v>28.66</v>
      </c>
      <c r="BG6" s="36">
        <f t="shared" si="7"/>
        <v>25.42</v>
      </c>
      <c r="BH6" s="36">
        <f t="shared" si="7"/>
        <v>22.51</v>
      </c>
      <c r="BI6" s="36">
        <f t="shared" si="7"/>
        <v>19.54</v>
      </c>
      <c r="BJ6" s="36">
        <f t="shared" si="7"/>
        <v>1125.69</v>
      </c>
      <c r="BK6" s="36">
        <f t="shared" si="7"/>
        <v>1134.67</v>
      </c>
      <c r="BL6" s="36">
        <f t="shared" si="7"/>
        <v>1144.79</v>
      </c>
      <c r="BM6" s="36">
        <f t="shared" si="7"/>
        <v>1061.58</v>
      </c>
      <c r="BN6" s="36">
        <f t="shared" si="7"/>
        <v>1007.7</v>
      </c>
      <c r="BO6" s="35" t="str">
        <f>IF(BO7="","",IF(BO7="-","【-】","【"&amp;SUBSTITUTE(TEXT(BO7,"#,##0.00"),"-","△")&amp;"】"))</f>
        <v>【1,074.14】</v>
      </c>
      <c r="BP6" s="36">
        <f>IF(BP7="",NA(),BP7)</f>
        <v>115.45</v>
      </c>
      <c r="BQ6" s="36">
        <f t="shared" ref="BQ6:BY6" si="8">IF(BQ7="",NA(),BQ7)</f>
        <v>105.43</v>
      </c>
      <c r="BR6" s="36">
        <f t="shared" si="8"/>
        <v>101.49</v>
      </c>
      <c r="BS6" s="36">
        <f t="shared" si="8"/>
        <v>97.57</v>
      </c>
      <c r="BT6" s="36">
        <f t="shared" si="8"/>
        <v>90.4</v>
      </c>
      <c r="BU6" s="36">
        <f t="shared" si="8"/>
        <v>46.48</v>
      </c>
      <c r="BV6" s="36">
        <f t="shared" si="8"/>
        <v>40.6</v>
      </c>
      <c r="BW6" s="36">
        <f t="shared" si="8"/>
        <v>56.04</v>
      </c>
      <c r="BX6" s="36">
        <f t="shared" si="8"/>
        <v>58.52</v>
      </c>
      <c r="BY6" s="36">
        <f t="shared" si="8"/>
        <v>59.22</v>
      </c>
      <c r="BZ6" s="35" t="str">
        <f>IF(BZ7="","",IF(BZ7="-","【-】","【"&amp;SUBSTITUTE(TEXT(BZ7,"#,##0.00"),"-","△")&amp;"】"))</f>
        <v>【54.36】</v>
      </c>
      <c r="CA6" s="36">
        <f>IF(CA7="",NA(),CA7)</f>
        <v>45.23</v>
      </c>
      <c r="CB6" s="36">
        <f t="shared" ref="CB6:CJ6" si="9">IF(CB7="",NA(),CB7)</f>
        <v>75.849999999999994</v>
      </c>
      <c r="CC6" s="36">
        <f t="shared" si="9"/>
        <v>77.67</v>
      </c>
      <c r="CD6" s="36">
        <f t="shared" si="9"/>
        <v>80.2</v>
      </c>
      <c r="CE6" s="36">
        <f t="shared" si="9"/>
        <v>88.43</v>
      </c>
      <c r="CF6" s="36">
        <f t="shared" si="9"/>
        <v>376.61</v>
      </c>
      <c r="CG6" s="36">
        <f t="shared" si="9"/>
        <v>440.03</v>
      </c>
      <c r="CH6" s="36">
        <f t="shared" si="9"/>
        <v>304.35000000000002</v>
      </c>
      <c r="CI6" s="36">
        <f t="shared" si="9"/>
        <v>296.3</v>
      </c>
      <c r="CJ6" s="36">
        <f t="shared" si="9"/>
        <v>292.89999999999998</v>
      </c>
      <c r="CK6" s="35" t="str">
        <f>IF(CK7="","",IF(CK7="-","【-】","【"&amp;SUBSTITUTE(TEXT(CK7,"#,##0.00"),"-","△")&amp;"】"))</f>
        <v>【296.40】</v>
      </c>
      <c r="CL6" s="36">
        <f>IF(CL7="",NA(),CL7)</f>
        <v>308.14999999999998</v>
      </c>
      <c r="CM6" s="36">
        <f t="shared" ref="CM6:CU6" si="10">IF(CM7="",NA(),CM7)</f>
        <v>284.48</v>
      </c>
      <c r="CN6" s="36">
        <f t="shared" si="10"/>
        <v>38.74</v>
      </c>
      <c r="CO6" s="36">
        <f t="shared" si="10"/>
        <v>39.78</v>
      </c>
      <c r="CP6" s="36">
        <f t="shared" si="10"/>
        <v>43.48</v>
      </c>
      <c r="CQ6" s="36">
        <f t="shared" si="10"/>
        <v>57.43</v>
      </c>
      <c r="CR6" s="36">
        <f t="shared" si="10"/>
        <v>57.29</v>
      </c>
      <c r="CS6" s="36">
        <f t="shared" si="10"/>
        <v>55.9</v>
      </c>
      <c r="CT6" s="36">
        <f t="shared" si="10"/>
        <v>57.3</v>
      </c>
      <c r="CU6" s="36">
        <f t="shared" si="10"/>
        <v>56.76</v>
      </c>
      <c r="CV6" s="35" t="str">
        <f>IF(CV7="","",IF(CV7="-","【-】","【"&amp;SUBSTITUTE(TEXT(CV7,"#,##0.00"),"-","△")&amp;"】"))</f>
        <v>【55.95】</v>
      </c>
      <c r="CW6" s="36">
        <f>IF(CW7="",NA(),CW7)</f>
        <v>97.74</v>
      </c>
      <c r="CX6" s="36">
        <f t="shared" ref="CX6:DF6" si="11">IF(CX7="",NA(),CX7)</f>
        <v>70.849999999999994</v>
      </c>
      <c r="CY6" s="36">
        <f t="shared" si="11"/>
        <v>68.34</v>
      </c>
      <c r="CZ6" s="36">
        <f t="shared" si="11"/>
        <v>66.3</v>
      </c>
      <c r="DA6" s="36">
        <f t="shared" si="11"/>
        <v>58.47</v>
      </c>
      <c r="DB6" s="36">
        <f t="shared" si="11"/>
        <v>73.83</v>
      </c>
      <c r="DC6" s="36">
        <f t="shared" si="11"/>
        <v>73.69</v>
      </c>
      <c r="DD6" s="36">
        <f t="shared" si="11"/>
        <v>73.28</v>
      </c>
      <c r="DE6" s="36">
        <f t="shared" si="11"/>
        <v>72.42</v>
      </c>
      <c r="DF6" s="36">
        <f t="shared" si="11"/>
        <v>73.069999999999993</v>
      </c>
      <c r="DG6" s="35" t="str">
        <f>IF(DG7="","",IF(DG7="-","【-】","【"&amp;SUBSTITUTE(TEXT(DG7,"#,##0.00"),"-","△")&amp;"】"))</f>
        <v>【73.77】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0.69</v>
      </c>
      <c r="EJ6" s="36">
        <f t="shared" si="14"/>
        <v>0.65</v>
      </c>
      <c r="EK6" s="36">
        <f t="shared" si="14"/>
        <v>0.53</v>
      </c>
      <c r="EL6" s="36">
        <f t="shared" si="14"/>
        <v>0.72</v>
      </c>
      <c r="EM6" s="36">
        <f t="shared" si="14"/>
        <v>0.53</v>
      </c>
      <c r="EN6" s="35" t="str">
        <f>IF(EN7="","",IF(EN7="-","【-】","【"&amp;SUBSTITUTE(TEXT(EN7,"#,##0.00"),"-","△")&amp;"】"))</f>
        <v>【0.54】</v>
      </c>
    </row>
    <row r="7" spans="1:144" s="37" customFormat="1" x14ac:dyDescent="0.15">
      <c r="A7" s="29"/>
      <c r="B7" s="38">
        <v>2018</v>
      </c>
      <c r="C7" s="38">
        <v>104442</v>
      </c>
      <c r="D7" s="38">
        <v>47</v>
      </c>
      <c r="E7" s="38">
        <v>1</v>
      </c>
      <c r="F7" s="38">
        <v>0</v>
      </c>
      <c r="G7" s="38">
        <v>0</v>
      </c>
      <c r="H7" s="38" t="s">
        <v>97</v>
      </c>
      <c r="I7" s="38" t="s">
        <v>98</v>
      </c>
      <c r="J7" s="38" t="s">
        <v>99</v>
      </c>
      <c r="K7" s="38" t="s">
        <v>100</v>
      </c>
      <c r="L7" s="38" t="s">
        <v>101</v>
      </c>
      <c r="M7" s="38" t="s">
        <v>102</v>
      </c>
      <c r="N7" s="39" t="s">
        <v>103</v>
      </c>
      <c r="O7" s="39" t="s">
        <v>104</v>
      </c>
      <c r="P7" s="39">
        <v>99.91</v>
      </c>
      <c r="Q7" s="39">
        <v>1296</v>
      </c>
      <c r="R7" s="39">
        <v>3302</v>
      </c>
      <c r="S7" s="39">
        <v>85.25</v>
      </c>
      <c r="T7" s="39">
        <v>38.729999999999997</v>
      </c>
      <c r="U7" s="39">
        <v>3269</v>
      </c>
      <c r="V7" s="39">
        <v>62.2</v>
      </c>
      <c r="W7" s="39">
        <v>52.56</v>
      </c>
      <c r="X7" s="39">
        <v>101.21</v>
      </c>
      <c r="Y7" s="39">
        <v>103.7</v>
      </c>
      <c r="Z7" s="39">
        <v>103.4</v>
      </c>
      <c r="AA7" s="39">
        <v>101.67</v>
      </c>
      <c r="AB7" s="39">
        <v>96.87</v>
      </c>
      <c r="AC7" s="39">
        <v>75.87</v>
      </c>
      <c r="AD7" s="39">
        <v>76.27</v>
      </c>
      <c r="AE7" s="39">
        <v>77.56</v>
      </c>
      <c r="AF7" s="39">
        <v>78.510000000000005</v>
      </c>
      <c r="AG7" s="39">
        <v>77.91</v>
      </c>
      <c r="AH7" s="39">
        <v>75.599999999999994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32.58</v>
      </c>
      <c r="BF7" s="39">
        <v>28.66</v>
      </c>
      <c r="BG7" s="39">
        <v>25.42</v>
      </c>
      <c r="BH7" s="39">
        <v>22.51</v>
      </c>
      <c r="BI7" s="39">
        <v>19.54</v>
      </c>
      <c r="BJ7" s="39">
        <v>1125.69</v>
      </c>
      <c r="BK7" s="39">
        <v>1134.67</v>
      </c>
      <c r="BL7" s="39">
        <v>1144.79</v>
      </c>
      <c r="BM7" s="39">
        <v>1061.58</v>
      </c>
      <c r="BN7" s="39">
        <v>1007.7</v>
      </c>
      <c r="BO7" s="39">
        <v>1074.1400000000001</v>
      </c>
      <c r="BP7" s="39">
        <v>115.45</v>
      </c>
      <c r="BQ7" s="39">
        <v>105.43</v>
      </c>
      <c r="BR7" s="39">
        <v>101.49</v>
      </c>
      <c r="BS7" s="39">
        <v>97.57</v>
      </c>
      <c r="BT7" s="39">
        <v>90.4</v>
      </c>
      <c r="BU7" s="39">
        <v>46.48</v>
      </c>
      <c r="BV7" s="39">
        <v>40.6</v>
      </c>
      <c r="BW7" s="39">
        <v>56.04</v>
      </c>
      <c r="BX7" s="39">
        <v>58.52</v>
      </c>
      <c r="BY7" s="39">
        <v>59.22</v>
      </c>
      <c r="BZ7" s="39">
        <v>54.36</v>
      </c>
      <c r="CA7" s="39">
        <v>45.23</v>
      </c>
      <c r="CB7" s="39">
        <v>75.849999999999994</v>
      </c>
      <c r="CC7" s="39">
        <v>77.67</v>
      </c>
      <c r="CD7" s="39">
        <v>80.2</v>
      </c>
      <c r="CE7" s="39">
        <v>88.43</v>
      </c>
      <c r="CF7" s="39">
        <v>376.61</v>
      </c>
      <c r="CG7" s="39">
        <v>440.03</v>
      </c>
      <c r="CH7" s="39">
        <v>304.35000000000002</v>
      </c>
      <c r="CI7" s="39">
        <v>296.3</v>
      </c>
      <c r="CJ7" s="39">
        <v>292.89999999999998</v>
      </c>
      <c r="CK7" s="39">
        <v>296.39999999999998</v>
      </c>
      <c r="CL7" s="39">
        <v>308.14999999999998</v>
      </c>
      <c r="CM7" s="39">
        <v>284.48</v>
      </c>
      <c r="CN7" s="39">
        <v>38.74</v>
      </c>
      <c r="CO7" s="39">
        <v>39.78</v>
      </c>
      <c r="CP7" s="39">
        <v>43.48</v>
      </c>
      <c r="CQ7" s="39">
        <v>57.43</v>
      </c>
      <c r="CR7" s="39">
        <v>57.29</v>
      </c>
      <c r="CS7" s="39">
        <v>55.9</v>
      </c>
      <c r="CT7" s="39">
        <v>57.3</v>
      </c>
      <c r="CU7" s="39">
        <v>56.76</v>
      </c>
      <c r="CV7" s="39">
        <v>55.95</v>
      </c>
      <c r="CW7" s="39">
        <v>97.74</v>
      </c>
      <c r="CX7" s="39">
        <v>70.849999999999994</v>
      </c>
      <c r="CY7" s="39">
        <v>68.34</v>
      </c>
      <c r="CZ7" s="39">
        <v>66.3</v>
      </c>
      <c r="DA7" s="39">
        <v>58.47</v>
      </c>
      <c r="DB7" s="39">
        <v>73.83</v>
      </c>
      <c r="DC7" s="39">
        <v>73.69</v>
      </c>
      <c r="DD7" s="39">
        <v>73.28</v>
      </c>
      <c r="DE7" s="39">
        <v>72.42</v>
      </c>
      <c r="DF7" s="39">
        <v>73.069999999999993</v>
      </c>
      <c r="DG7" s="39">
        <v>73.77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0.69</v>
      </c>
      <c r="EJ7" s="39">
        <v>0.65</v>
      </c>
      <c r="EK7" s="39">
        <v>0.53</v>
      </c>
      <c r="EL7" s="39">
        <v>0.72</v>
      </c>
      <c r="EM7" s="39">
        <v>0.53</v>
      </c>
      <c r="EN7" s="39">
        <v>0.54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105</v>
      </c>
      <c r="C9" s="41" t="s">
        <v>106</v>
      </c>
      <c r="D9" s="41" t="s">
        <v>107</v>
      </c>
      <c r="E9" s="41" t="s">
        <v>108</v>
      </c>
      <c r="F9" s="41" t="s">
        <v>109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47</v>
      </c>
      <c r="B10" s="42">
        <f>DATEVALUE($B$6-4&amp;"年1月1日")</f>
        <v>41640</v>
      </c>
      <c r="C10" s="42">
        <f>DATEVALUE($B$6-3&amp;"年1月1日")</f>
        <v>42005</v>
      </c>
      <c r="D10" s="42">
        <f>DATEVALUE($B$6-2&amp;"年1月1日")</f>
        <v>42370</v>
      </c>
      <c r="E10" s="42">
        <f>DATEVALUE($B$6-1&amp;"年1月1日")</f>
        <v>42736</v>
      </c>
      <c r="F10" s="42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dcterms:created xsi:type="dcterms:W3CDTF">2019-12-05T04:36:19Z</dcterms:created>
  <dcterms:modified xsi:type="dcterms:W3CDTF">2020-02-05T02:59:17Z</dcterms:modified>
  <cp:category/>
</cp:coreProperties>
</file>