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2989504C-493F-4E86-8E62-B4930BFC3CE9}" xr6:coauthVersionLast="36" xr6:coauthVersionMax="36" xr10:uidLastSave="{00000000-0000-0000-0000-000000000000}"/>
  <bookViews>
    <workbookView xWindow="0" yWindow="0" windowWidth="14370" windowHeight="7550" xr2:uid="{00000000-000D-0000-FFFF-FFFF00000000}"/>
  </bookViews>
  <sheets>
    <sheet name="普通 " sheetId="1" r:id="rId1"/>
    <sheet name="短期 " sheetId="2" r:id="rId2"/>
    <sheet name="普通  (記載例)" sheetId="3" r:id="rId3"/>
    <sheet name="短期  (記載例)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4" l="1"/>
  <c r="C13" i="4"/>
  <c r="F13" i="4" s="1"/>
  <c r="H13" i="4" s="1"/>
  <c r="C12" i="4"/>
  <c r="F12" i="4" s="1"/>
  <c r="H12" i="4" s="1"/>
  <c r="C11" i="4"/>
  <c r="F11" i="4" s="1"/>
  <c r="H11" i="4" s="1"/>
  <c r="C10" i="4"/>
  <c r="F10" i="4" s="1"/>
  <c r="H10" i="4" s="1"/>
  <c r="F9" i="4"/>
  <c r="H9" i="4" s="1"/>
  <c r="C9" i="4"/>
  <c r="C8" i="4"/>
  <c r="F8" i="4" s="1"/>
  <c r="H8" i="4" s="1"/>
  <c r="C7" i="4"/>
  <c r="F7" i="4" s="1"/>
  <c r="H7" i="4" s="1"/>
  <c r="C6" i="4"/>
  <c r="F6" i="4" s="1"/>
  <c r="H6" i="4" s="1"/>
  <c r="G39" i="3"/>
  <c r="E31" i="3"/>
  <c r="E32" i="3" s="1"/>
  <c r="G33" i="3" s="1"/>
  <c r="E26" i="3"/>
  <c r="E25" i="3"/>
  <c r="E20" i="3"/>
  <c r="E19" i="3"/>
  <c r="I12" i="3"/>
  <c r="F12" i="3"/>
  <c r="G12" i="3" s="1"/>
  <c r="I11" i="3"/>
  <c r="F11" i="3"/>
  <c r="H11" i="3" s="1"/>
  <c r="I10" i="3"/>
  <c r="F10" i="3"/>
  <c r="H10" i="3" s="1"/>
  <c r="I9" i="3"/>
  <c r="F9" i="3"/>
  <c r="G9" i="3" s="1"/>
  <c r="I8" i="3"/>
  <c r="H8" i="3"/>
  <c r="F8" i="3"/>
  <c r="G8" i="3" s="1"/>
  <c r="I7" i="3"/>
  <c r="F7" i="3"/>
  <c r="H7" i="3" s="1"/>
  <c r="G11" i="3" l="1"/>
  <c r="H12" i="3"/>
  <c r="H9" i="3"/>
  <c r="G21" i="3"/>
  <c r="G27" i="3"/>
  <c r="G10" i="3"/>
  <c r="G7" i="3"/>
  <c r="H14" i="4"/>
  <c r="G21" i="4" s="1"/>
  <c r="C7" i="2"/>
  <c r="C8" i="2"/>
  <c r="C9" i="2"/>
  <c r="C10" i="2"/>
  <c r="C11" i="2"/>
  <c r="C12" i="2"/>
  <c r="C13" i="2"/>
  <c r="C6" i="2"/>
  <c r="G13" i="3" l="1"/>
  <c r="G35" i="3" s="1"/>
  <c r="G41" i="3" s="1"/>
  <c r="G19" i="2"/>
  <c r="F13" i="2"/>
  <c r="H13" i="2" s="1"/>
  <c r="F12" i="2"/>
  <c r="H12" i="2" s="1"/>
  <c r="F11" i="2"/>
  <c r="H11" i="2" s="1"/>
  <c r="F10" i="2"/>
  <c r="H10" i="2" s="1"/>
  <c r="F9" i="2"/>
  <c r="H9" i="2" s="1"/>
  <c r="F8" i="2"/>
  <c r="H8" i="2" s="1"/>
  <c r="F7" i="2"/>
  <c r="H7" i="2" s="1"/>
  <c r="F6" i="2"/>
  <c r="H6" i="2" s="1"/>
  <c r="G39" i="1"/>
  <c r="E31" i="1"/>
  <c r="E32" i="1" s="1"/>
  <c r="G33" i="1" s="1"/>
  <c r="E26" i="1"/>
  <c r="E25" i="1"/>
  <c r="E20" i="1"/>
  <c r="E19" i="1"/>
  <c r="I12" i="1"/>
  <c r="F12" i="1"/>
  <c r="H12" i="1" s="1"/>
  <c r="I11" i="1"/>
  <c r="F11" i="1"/>
  <c r="H11" i="1" s="1"/>
  <c r="I10" i="1"/>
  <c r="F10" i="1"/>
  <c r="H10" i="1" s="1"/>
  <c r="I9" i="1"/>
  <c r="F9" i="1"/>
  <c r="H9" i="1" s="1"/>
  <c r="I8" i="1"/>
  <c r="F8" i="1"/>
  <c r="H8" i="1" s="1"/>
  <c r="I7" i="1"/>
  <c r="F7" i="1"/>
  <c r="H7" i="1" s="1"/>
  <c r="G27" i="1" l="1"/>
  <c r="G21" i="1"/>
  <c r="H14" i="2"/>
  <c r="G21" i="2" s="1"/>
  <c r="G7" i="1"/>
  <c r="G8" i="1"/>
  <c r="G9" i="1"/>
  <c r="G10" i="1"/>
  <c r="G11" i="1"/>
  <c r="G12" i="1"/>
  <c r="G13" i="1" l="1"/>
  <c r="G35" i="1" s="1"/>
  <c r="G41" i="1" s="1"/>
</calcChain>
</file>

<file path=xl/sharedStrings.xml><?xml version="1.0" encoding="utf-8"?>
<sst xmlns="http://schemas.openxmlformats.org/spreadsheetml/2006/main" count="144" uniqueCount="52">
  <si>
    <t>施設名</t>
    <rPh sb="0" eb="2">
      <t>シセツ</t>
    </rPh>
    <rPh sb="2" eb="3">
      <t>メイ</t>
    </rPh>
    <phoneticPr fontId="4"/>
  </si>
  <si>
    <t>１．訓練科基準</t>
    <rPh sb="2" eb="4">
      <t>クンレン</t>
    </rPh>
    <rPh sb="4" eb="5">
      <t>カ</t>
    </rPh>
    <rPh sb="5" eb="7">
      <t>キジュン</t>
    </rPh>
    <phoneticPr fontId="4"/>
  </si>
  <si>
    <t>訓練科</t>
    <rPh sb="0" eb="2">
      <t>クンレン</t>
    </rPh>
    <rPh sb="2" eb="3">
      <t>カ</t>
    </rPh>
    <phoneticPr fontId="4"/>
  </si>
  <si>
    <t>建設
機械系</t>
    <rPh sb="0" eb="2">
      <t>ケンセツ</t>
    </rPh>
    <rPh sb="3" eb="5">
      <t>キカイ</t>
    </rPh>
    <rPh sb="5" eb="6">
      <t>ケイ</t>
    </rPh>
    <phoneticPr fontId="3"/>
  </si>
  <si>
    <t>訓練生数</t>
    <rPh sb="0" eb="4">
      <t>クンレンセイスウ</t>
    </rPh>
    <phoneticPr fontId="4"/>
  </si>
  <si>
    <t>訓練生数基準</t>
    <rPh sb="0" eb="3">
      <t>クンレンセイ</t>
    </rPh>
    <rPh sb="3" eb="4">
      <t>スウ</t>
    </rPh>
    <rPh sb="4" eb="6">
      <t>キジュン</t>
    </rPh>
    <phoneticPr fontId="4"/>
  </si>
  <si>
    <t>建設・機械</t>
    <rPh sb="0" eb="2">
      <t>ケンセツ</t>
    </rPh>
    <rPh sb="3" eb="5">
      <t>キカイ</t>
    </rPh>
    <phoneticPr fontId="4"/>
  </si>
  <si>
    <t>１年</t>
    <rPh sb="1" eb="2">
      <t>ネン</t>
    </rPh>
    <phoneticPr fontId="4"/>
  </si>
  <si>
    <t>２年</t>
    <rPh sb="1" eb="2">
      <t>ネン</t>
    </rPh>
    <phoneticPr fontId="4"/>
  </si>
  <si>
    <t>３年</t>
    <rPh sb="1" eb="2">
      <t>ネン</t>
    </rPh>
    <phoneticPr fontId="4"/>
  </si>
  <si>
    <t>総数</t>
    <rPh sb="0" eb="2">
      <t>ソウスウ</t>
    </rPh>
    <phoneticPr fontId="4"/>
  </si>
  <si>
    <t>3人未満</t>
    <rPh sb="1" eb="4">
      <t>ニンミマン</t>
    </rPh>
    <phoneticPr fontId="4"/>
  </si>
  <si>
    <t>3人以上</t>
    <rPh sb="1" eb="4">
      <t>ニンイジョウ</t>
    </rPh>
    <phoneticPr fontId="4"/>
  </si>
  <si>
    <t>科目加算</t>
    <rPh sb="0" eb="2">
      <t>カモク</t>
    </rPh>
    <rPh sb="2" eb="4">
      <t>カサン</t>
    </rPh>
    <phoneticPr fontId="4"/>
  </si>
  <si>
    <t>－</t>
  </si>
  <si>
    <t>計</t>
    <rPh sb="0" eb="1">
      <t>ケイ</t>
    </rPh>
    <phoneticPr fontId="4"/>
  </si>
  <si>
    <t>２．共同校加算</t>
    <rPh sb="2" eb="5">
      <t>キョウドウコウ</t>
    </rPh>
    <rPh sb="5" eb="7">
      <t>カサン</t>
    </rPh>
    <phoneticPr fontId="4"/>
  </si>
  <si>
    <t>３．県競技会参加加算</t>
    <rPh sb="2" eb="3">
      <t>ケン</t>
    </rPh>
    <rPh sb="3" eb="6">
      <t>キョウギカイ</t>
    </rPh>
    <rPh sb="6" eb="8">
      <t>サンカ</t>
    </rPh>
    <rPh sb="8" eb="10">
      <t>カサン</t>
    </rPh>
    <phoneticPr fontId="4"/>
  </si>
  <si>
    <t>予定</t>
    <rPh sb="0" eb="2">
      <t>ヨテイ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</si>
  <si>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</si>
  <si>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</si>
  <si>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建築科訓練生技能競技大会</t>
    <rPh sb="0" eb="3">
      <t>ケンチクカ</t>
    </rPh>
    <rPh sb="3" eb="6">
      <t>クンレンセイ</t>
    </rPh>
    <rPh sb="6" eb="8">
      <t>ギノウ</t>
    </rPh>
    <rPh sb="8" eb="10">
      <t>キョウギ</t>
    </rPh>
    <rPh sb="10" eb="12">
      <t>タイカイ</t>
    </rPh>
    <phoneticPr fontId="4"/>
  </si>
  <si>
    <t>訓練生体験発表大会</t>
    <rPh sb="0" eb="3">
      <t>クンレンセイ</t>
    </rPh>
    <rPh sb="3" eb="5">
      <t>タイケン</t>
    </rPh>
    <rPh sb="5" eb="7">
      <t>ハッピョウ</t>
    </rPh>
    <rPh sb="7" eb="9">
      <t>タイカイ</t>
    </rPh>
    <phoneticPr fontId="4"/>
  </si>
  <si>
    <t>４．技能五輪全国大会等入賞加算</t>
    <rPh sb="2" eb="4">
      <t>ギノウ</t>
    </rPh>
    <rPh sb="4" eb="6">
      <t>ゴリン</t>
    </rPh>
    <rPh sb="6" eb="8">
      <t>ゼンコク</t>
    </rPh>
    <rPh sb="8" eb="10">
      <t>タイカイ</t>
    </rPh>
    <rPh sb="10" eb="11">
      <t>トウ</t>
    </rPh>
    <rPh sb="11" eb="13">
      <t>ニュウショウ</t>
    </rPh>
    <rPh sb="13" eb="15">
      <t>カサン</t>
    </rPh>
    <phoneticPr fontId="4"/>
  </si>
  <si>
    <t>実績</t>
    <rPh sb="0" eb="2">
      <t>ジッセキ</t>
    </rPh>
    <phoneticPr fontId="4"/>
  </si>
  <si>
    <t>上限</t>
    <rPh sb="0" eb="2">
      <t>ジョウゲン</t>
    </rPh>
    <phoneticPr fontId="4"/>
  </si>
  <si>
    <t>技能五輪全国大会</t>
    <rPh sb="0" eb="2">
      <t>ギノウ</t>
    </rPh>
    <rPh sb="2" eb="4">
      <t>ゴリン</t>
    </rPh>
    <rPh sb="4" eb="6">
      <t>ゼンコク</t>
    </rPh>
    <rPh sb="6" eb="8">
      <t>タイカイ</t>
    </rPh>
    <phoneticPr fontId="4"/>
  </si>
  <si>
    <t>技能グランプリ</t>
    <rPh sb="0" eb="2">
      <t>ギノウ</t>
    </rPh>
    <phoneticPr fontId="4"/>
  </si>
  <si>
    <t>５．技能検定受験指導強化加算</t>
    <rPh sb="2" eb="4">
      <t>ギノウ</t>
    </rPh>
    <rPh sb="4" eb="6">
      <t>ケンテイ</t>
    </rPh>
    <rPh sb="6" eb="8">
      <t>ジュケン</t>
    </rPh>
    <rPh sb="8" eb="10">
      <t>シドウ</t>
    </rPh>
    <rPh sb="10" eb="12">
      <t>キョウカ</t>
    </rPh>
    <rPh sb="12" eb="14">
      <t>カサン</t>
    </rPh>
    <phoneticPr fontId="4"/>
  </si>
  <si>
    <t>見込</t>
    <rPh sb="0" eb="2">
      <t>ミコ</t>
    </rPh>
    <phoneticPr fontId="4"/>
  </si>
  <si>
    <t>受験申請者数</t>
    <rPh sb="0" eb="2">
      <t>ジュケン</t>
    </rPh>
    <rPh sb="2" eb="5">
      <t>シンセイシャ</t>
    </rPh>
    <rPh sb="5" eb="6">
      <t>スウ</t>
    </rPh>
    <phoneticPr fontId="4"/>
  </si>
  <si>
    <t>小計</t>
    <rPh sb="0" eb="2">
      <t>ショウケイケイ</t>
    </rPh>
    <phoneticPr fontId="4"/>
  </si>
  <si>
    <t>６．補助金算定額（１＋２＋３＋４＋５）</t>
    <rPh sb="2" eb="5">
      <t>ホジョキン</t>
    </rPh>
    <rPh sb="5" eb="8">
      <t>サンテイガク</t>
    </rPh>
    <phoneticPr fontId="4"/>
  </si>
  <si>
    <t>７．補助対象経費基準</t>
    <rPh sb="2" eb="4">
      <t>ホジョ</t>
    </rPh>
    <rPh sb="4" eb="6">
      <t>タイショウ</t>
    </rPh>
    <rPh sb="6" eb="8">
      <t>ケイヒ</t>
    </rPh>
    <rPh sb="8" eb="10">
      <t>キジュン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</si>
  <si>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</si>
  <si>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×補助率（２／３）</t>
    <rPh sb="1" eb="4">
      <t>ホジョリツ</t>
    </rPh>
    <phoneticPr fontId="4"/>
  </si>
  <si>
    <t>補助金申請可能額（６．７のうち低額）</t>
    <rPh sb="0" eb="3">
      <t>ホジョキン</t>
    </rPh>
    <rPh sb="3" eb="5">
      <t>シンセイ</t>
    </rPh>
    <rPh sb="5" eb="8">
      <t>カノウガク</t>
    </rPh>
    <rPh sb="15" eb="17">
      <t>テイガク</t>
    </rPh>
    <phoneticPr fontId="4"/>
  </si>
  <si>
    <t>時間</t>
    <rPh sb="0" eb="2">
      <t>ジカン</t>
    </rPh>
    <phoneticPr fontId="4"/>
  </si>
  <si>
    <t>単位</t>
    <rPh sb="0" eb="2">
      <t>タンイ</t>
    </rPh>
    <phoneticPr fontId="4"/>
  </si>
  <si>
    <t>定員</t>
    <rPh sb="0" eb="2">
      <t>テイイン</t>
    </rPh>
    <phoneticPr fontId="4"/>
  </si>
  <si>
    <t>回数</t>
    <rPh sb="0" eb="2">
      <t>カイスウ</t>
    </rPh>
    <phoneticPr fontId="4"/>
  </si>
  <si>
    <t>２．補助対象経費基準</t>
    <rPh sb="2" eb="4">
      <t>ホジョ</t>
    </rPh>
    <rPh sb="4" eb="6">
      <t>タイショウ</t>
    </rPh>
    <rPh sb="6" eb="8">
      <t>ケイヒ</t>
    </rPh>
    <rPh sb="8" eb="10">
      <t>キジュン</t>
    </rPh>
    <phoneticPr fontId="4"/>
  </si>
  <si>
    <t>補助金申請可能額（１．２）のうち低額）</t>
    <rPh sb="0" eb="3">
      <t>ホジョキン</t>
    </rPh>
    <rPh sb="3" eb="5">
      <t>シンセイ</t>
    </rPh>
    <rPh sb="5" eb="8">
      <t>カノウガク</t>
    </rPh>
    <rPh sb="16" eb="18">
      <t>テイガク</t>
    </rPh>
    <phoneticPr fontId="4"/>
  </si>
  <si>
    <t>木造建築科</t>
    <rPh sb="0" eb="2">
      <t>モクゾウ</t>
    </rPh>
    <rPh sb="2" eb="5">
      <t>ケンチクカ</t>
    </rPh>
    <phoneticPr fontId="3"/>
  </si>
  <si>
    <t>配管科</t>
    <rPh sb="0" eb="3">
      <t>ハイカンカ</t>
    </rPh>
    <phoneticPr fontId="3"/>
  </si>
  <si>
    <t>機械科</t>
    <rPh sb="0" eb="3">
      <t>キカイカ</t>
    </rPh>
    <phoneticPr fontId="3"/>
  </si>
  <si>
    <t>建築製図科</t>
    <rPh sb="0" eb="2">
      <t>ケンチク</t>
    </rPh>
    <rPh sb="2" eb="4">
      <t>セイズ</t>
    </rPh>
    <rPh sb="4" eb="5">
      <t>カ</t>
    </rPh>
    <phoneticPr fontId="3"/>
  </si>
  <si>
    <t>〇</t>
  </si>
  <si>
    <t>職業訓練法人○○○○○職業訓練協会</t>
    <rPh sb="0" eb="2">
      <t>ショクギョウ</t>
    </rPh>
    <rPh sb="2" eb="4">
      <t>クンレン</t>
    </rPh>
    <rPh sb="4" eb="6">
      <t>ホウジン</t>
    </rPh>
    <rPh sb="11" eb="13">
      <t>ショクギョウ</t>
    </rPh>
    <rPh sb="13" eb="15">
      <t>クンレン</t>
    </rPh>
    <rPh sb="15" eb="17">
      <t>キョウカイ</t>
    </rPh>
    <phoneticPr fontId="3"/>
  </si>
  <si>
    <t>職業訓練法人○○○○○職業訓練協会</t>
    <phoneticPr fontId="3"/>
  </si>
  <si>
    <t>○○科</t>
    <rPh sb="2" eb="3">
      <t>カ</t>
    </rPh>
    <phoneticPr fontId="3"/>
  </si>
  <si>
    <t>※職業能力開発促進法施行規則別表４、５に係る訓練は除く</t>
    <rPh sb="1" eb="3">
      <t>ショクギョウ</t>
    </rPh>
    <rPh sb="3" eb="5">
      <t>ノウリョク</t>
    </rPh>
    <rPh sb="5" eb="7">
      <t>カイハツ</t>
    </rPh>
    <rPh sb="7" eb="10">
      <t>ソクシンホウ</t>
    </rPh>
    <rPh sb="10" eb="12">
      <t>セコウ</t>
    </rPh>
    <rPh sb="12" eb="14">
      <t>キソク</t>
    </rPh>
    <rPh sb="14" eb="16">
      <t>ベッピョウ</t>
    </rPh>
    <rPh sb="20" eb="21">
      <t>カカ</t>
    </rPh>
    <rPh sb="22" eb="24">
      <t>クンレン</t>
    </rPh>
    <rPh sb="25" eb="26">
      <t>ノゾ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</si>
</sst>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38" fontId="2" fillId="2" borderId="1" xfId="1" applyFont="1" applyFill="1" applyBorder="1">
      <alignment vertical="center"/>
    </xf>
    <xf numFmtId="38" fontId="0" fillId="0" borderId="0" xfId="1" applyFont="1">
      <alignment vertical="center"/>
    </xf>
    <xf numFmtId="38" fontId="0" fillId="0" borderId="7" xfId="1" applyFont="1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11" xfId="1" applyFont="1" applyBorder="1" applyAlignment="1">
      <alignment horizontal="center" vertical="center"/>
    </xf>
    <xf numFmtId="38" fontId="0" fillId="0" borderId="13" xfId="1" applyFont="1" applyBorder="1" applyAlignment="1">
      <alignment horizontal="center" vertical="center"/>
    </xf>
    <xf numFmtId="38" fontId="0" fillId="2" borderId="12" xfId="1" applyFont="1" applyFill="1" applyBorder="1" applyAlignment="1">
      <alignment horizontal="center" vertical="center"/>
    </xf>
    <xf numFmtId="38" fontId="0" fillId="2" borderId="10" xfId="1" applyFont="1" applyFill="1" applyBorder="1">
      <alignment vertical="center"/>
    </xf>
    <xf numFmtId="38" fontId="0" fillId="0" borderId="11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10" xfId="1" applyFont="1" applyBorder="1">
      <alignment vertical="center"/>
    </xf>
    <xf numFmtId="38" fontId="0" fillId="2" borderId="14" xfId="1" applyFont="1" applyFill="1" applyBorder="1">
      <alignment vertical="center"/>
    </xf>
    <xf numFmtId="38" fontId="2" fillId="0" borderId="0" xfId="1" applyFont="1" applyAlignment="1">
      <alignment horizontal="right" vertical="center"/>
    </xf>
    <xf numFmtId="38" fontId="0" fillId="0" borderId="19" xfId="1" applyFont="1" applyBorder="1">
      <alignment vertical="center"/>
    </xf>
    <xf numFmtId="38" fontId="0" fillId="0" borderId="4" xfId="1" applyFont="1" applyBorder="1" applyAlignment="1">
      <alignment horizontal="center" vertical="center"/>
    </xf>
    <xf numFmtId="38" fontId="0" fillId="0" borderId="23" xfId="1" applyFont="1" applyBorder="1">
      <alignment vertical="center"/>
    </xf>
    <xf numFmtId="38" fontId="0" fillId="0" borderId="12" xfId="1" applyFont="1" applyBorder="1" applyAlignment="1">
      <alignment horizontal="center" vertical="center"/>
    </xf>
    <xf numFmtId="38" fontId="0" fillId="0" borderId="27" xfId="1" applyFont="1" applyBorder="1">
      <alignment vertical="center"/>
    </xf>
    <xf numFmtId="38" fontId="2" fillId="0" borderId="24" xfId="1" applyFont="1" applyBorder="1" applyAlignment="1">
      <alignment horizontal="right" vertical="center"/>
    </xf>
    <xf numFmtId="38" fontId="2" fillId="0" borderId="12" xfId="1" applyFont="1" applyBorder="1" applyAlignment="1">
      <alignment horizontal="right" vertical="center"/>
    </xf>
    <xf numFmtId="38" fontId="0" fillId="0" borderId="30" xfId="1" applyFont="1" applyBorder="1">
      <alignment vertical="center"/>
    </xf>
    <xf numFmtId="38" fontId="0" fillId="0" borderId="19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2" borderId="23" xfId="1" applyFont="1" applyFill="1" applyBorder="1">
      <alignment vertical="center"/>
    </xf>
    <xf numFmtId="38" fontId="0" fillId="2" borderId="27" xfId="1" applyFont="1" applyFill="1" applyBorder="1">
      <alignment vertical="center"/>
    </xf>
    <xf numFmtId="38" fontId="2" fillId="0" borderId="36" xfId="1" applyFont="1" applyBorder="1">
      <alignment vertical="center"/>
    </xf>
    <xf numFmtId="38" fontId="0" fillId="0" borderId="12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2" borderId="23" xfId="1" applyFont="1" applyFill="1" applyBorder="1" applyAlignment="1">
      <alignment vertical="center"/>
    </xf>
    <xf numFmtId="38" fontId="0" fillId="0" borderId="11" xfId="1" applyFont="1" applyFill="1" applyBorder="1">
      <alignment vertical="center"/>
    </xf>
    <xf numFmtId="38" fontId="0" fillId="2" borderId="27" xfId="1" applyFont="1" applyFill="1" applyBorder="1" applyAlignment="1">
      <alignment vertical="center"/>
    </xf>
    <xf numFmtId="38" fontId="0" fillId="2" borderId="38" xfId="1" applyFont="1" applyFill="1" applyBorder="1" applyAlignment="1">
      <alignment horizontal="center" vertical="center"/>
    </xf>
    <xf numFmtId="38" fontId="0" fillId="0" borderId="39" xfId="1" applyFont="1" applyBorder="1">
      <alignment vertical="center"/>
    </xf>
    <xf numFmtId="38" fontId="8" fillId="0" borderId="11" xfId="1" applyFont="1" applyFill="1" applyBorder="1">
      <alignment vertical="center"/>
    </xf>
    <xf numFmtId="38" fontId="2" fillId="0" borderId="16" xfId="1" applyFont="1" applyBorder="1" applyAlignment="1">
      <alignment horizontal="right" vertical="center"/>
    </xf>
    <xf numFmtId="38" fontId="2" fillId="0" borderId="17" xfId="1" applyFont="1" applyBorder="1" applyAlignment="1">
      <alignment horizontal="right" vertical="center"/>
    </xf>
    <xf numFmtId="38" fontId="2" fillId="0" borderId="18" xfId="1" applyFont="1" applyBorder="1" applyAlignment="1">
      <alignment horizontal="right" vertical="center"/>
    </xf>
    <xf numFmtId="38" fontId="0" fillId="2" borderId="15" xfId="1" applyFont="1" applyFill="1" applyBorder="1" applyAlignment="1">
      <alignment horizontal="center" vertical="center"/>
    </xf>
    <xf numFmtId="38" fontId="0" fillId="2" borderId="31" xfId="1" applyFont="1" applyFill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0" borderId="35" xfId="1" applyFont="1" applyBorder="1" applyAlignment="1">
      <alignment horizontal="center" vertical="center"/>
    </xf>
    <xf numFmtId="38" fontId="2" fillId="0" borderId="16" xfId="1" applyFont="1" applyFill="1" applyBorder="1" applyAlignment="1">
      <alignment horizontal="right" vertical="center"/>
    </xf>
    <xf numFmtId="38" fontId="2" fillId="0" borderId="17" xfId="1" applyFont="1" applyFill="1" applyBorder="1" applyAlignment="1">
      <alignment horizontal="right" vertical="center"/>
    </xf>
    <xf numFmtId="38" fontId="2" fillId="0" borderId="18" xfId="1" applyFont="1" applyFill="1" applyBorder="1" applyAlignment="1">
      <alignment horizontal="right" vertical="center"/>
    </xf>
    <xf numFmtId="38" fontId="7" fillId="0" borderId="36" xfId="1" applyFont="1" applyBorder="1" applyAlignment="1">
      <alignment horizontal="center" vertical="center"/>
    </xf>
    <xf numFmtId="38" fontId="7" fillId="0" borderId="36" xfId="1" applyFont="1" applyBorder="1" applyAlignment="1">
      <alignment horizontal="right" vertical="center"/>
    </xf>
    <xf numFmtId="38" fontId="0" fillId="0" borderId="28" xfId="1" applyFont="1" applyBorder="1" applyAlignment="1">
      <alignment horizontal="center" vertical="center"/>
    </xf>
    <xf numFmtId="38" fontId="0" fillId="0" borderId="29" xfId="1" applyFont="1" applyBorder="1" applyAlignment="1">
      <alignment horizontal="center" vertical="center"/>
    </xf>
    <xf numFmtId="38" fontId="0" fillId="0" borderId="25" xfId="1" applyFont="1" applyBorder="1" applyAlignment="1">
      <alignment horizontal="center" vertical="center"/>
    </xf>
    <xf numFmtId="38" fontId="0" fillId="0" borderId="26" xfId="1" applyFont="1" applyBorder="1" applyAlignment="1">
      <alignment horizontal="center" vertical="center"/>
    </xf>
    <xf numFmtId="38" fontId="0" fillId="0" borderId="30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31" xfId="1" applyFont="1" applyBorder="1" applyAlignment="1">
      <alignment horizontal="center" vertical="center"/>
    </xf>
    <xf numFmtId="38" fontId="0" fillId="0" borderId="20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38" fontId="0" fillId="0" borderId="24" xfId="1" applyFont="1" applyBorder="1" applyAlignment="1">
      <alignment horizontal="center" vertical="center"/>
    </xf>
    <xf numFmtId="38" fontId="0" fillId="0" borderId="12" xfId="1" applyFont="1" applyBorder="1" applyAlignment="1">
      <alignment horizontal="center" vertical="center"/>
    </xf>
    <xf numFmtId="38" fontId="0" fillId="0" borderId="32" xfId="1" applyFont="1" applyBorder="1" applyAlignment="1">
      <alignment horizontal="center" vertical="center"/>
    </xf>
    <xf numFmtId="38" fontId="0" fillId="0" borderId="33" xfId="1" applyFont="1" applyBorder="1" applyAlignment="1">
      <alignment horizontal="center" vertical="center"/>
    </xf>
    <xf numFmtId="38" fontId="0" fillId="0" borderId="34" xfId="1" applyFont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 wrapText="1"/>
    </xf>
    <xf numFmtId="38" fontId="6" fillId="0" borderId="9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7" fillId="0" borderId="16" xfId="1" applyFont="1" applyBorder="1" applyAlignment="1">
      <alignment horizontal="right" vertical="center"/>
    </xf>
    <xf numFmtId="38" fontId="7" fillId="0" borderId="18" xfId="1" applyFont="1" applyBorder="1" applyAlignment="1">
      <alignment horizontal="right" vertical="center"/>
    </xf>
    <xf numFmtId="38" fontId="0" fillId="0" borderId="14" xfId="1" applyFont="1" applyBorder="1" applyAlignment="1">
      <alignment horizontal="center" vertical="center"/>
    </xf>
    <xf numFmtId="38" fontId="0" fillId="0" borderId="37" xfId="1" applyFont="1" applyBorder="1" applyAlignment="1">
      <alignment horizontal="center" vertical="center"/>
    </xf>
    <xf numFmtId="38" fontId="2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1857375</xdr:colOff>
      <xdr:row>3</xdr:row>
      <xdr:rowOff>0</xdr:rowOff>
    </xdr:from>
    <xdr:to>
      <xdr:col>2</xdr:col>
      <xdr:colOff>38100</xdr:colOff>
      <xdr:row>12</xdr:row>
      <xdr:rowOff>114300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57375" y="628650"/>
          <a:ext cx="495300" cy="16764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</xdr:colOff>
      <xdr:row>2</xdr:row>
      <xdr:rowOff>0</xdr:rowOff>
    </xdr:from>
    <xdr:to>
      <xdr:col>12</xdr:col>
      <xdr:colOff>447675</xdr:colOff>
      <xdr:row>6</xdr:row>
      <xdr:rowOff>19050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7019925" y="457200"/>
          <a:ext cx="1809750" cy="71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建築機械系の学科については、○を選択して下さい。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設計、製図系は除く</a:t>
          </a:r>
        </a:p>
      </xdr:txBody>
    </xdr:sp>
    <xdr:clientData/>
  </xdr:twoCellAnchor>
  <xdr:twoCellAnchor>
    <xdr:from>
      <xdr:col>4</xdr:col>
      <xdr:colOff>419099</xdr:colOff>
      <xdr:row>4</xdr:row>
      <xdr:rowOff>66675</xdr:rowOff>
    </xdr:from>
    <xdr:to>
      <xdr:col>9</xdr:col>
      <xdr:colOff>171449</xdr:colOff>
      <xdr:row>11</xdr:row>
      <xdr:rowOff>47625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3609974" y="876300"/>
          <a:ext cx="2886075" cy="11811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</xdr:colOff>
      <xdr:row>7</xdr:row>
      <xdr:rowOff>9525</xdr:rowOff>
    </xdr:from>
    <xdr:to>
      <xdr:col>12</xdr:col>
      <xdr:colOff>447675</xdr:colOff>
      <xdr:row>12</xdr:row>
      <xdr:rowOff>200025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7019925" y="1333500"/>
          <a:ext cx="1809750" cy="1057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各学年の訓練生数を入力すると、その他項目が自動で計算されます。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黄色以外の項目を入力しないでください。</a:t>
          </a:r>
        </a:p>
      </xdr:txBody>
    </xdr:sp>
    <xdr:clientData/>
  </xdr:twoCellAnchor>
  <xdr:twoCellAnchor>
    <xdr:from>
      <xdr:col>7</xdr:col>
      <xdr:colOff>523874</xdr:colOff>
      <xdr:row>13</xdr:row>
      <xdr:rowOff>152400</xdr:rowOff>
    </xdr:from>
    <xdr:to>
      <xdr:col>9</xdr:col>
      <xdr:colOff>228600</xdr:colOff>
      <xdr:row>15</xdr:row>
      <xdr:rowOff>85725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295899" y="2647950"/>
          <a:ext cx="1257301" cy="46672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</xdr:colOff>
      <xdr:row>14</xdr:row>
      <xdr:rowOff>1</xdr:rowOff>
    </xdr:from>
    <xdr:to>
      <xdr:col>12</xdr:col>
      <xdr:colOff>447675</xdr:colOff>
      <xdr:row>15</xdr:row>
      <xdr:rowOff>161925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7019925" y="2724151"/>
          <a:ext cx="1809750" cy="4667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305,000</a:t>
          </a:r>
          <a:r>
            <a:rPr kumimoji="1" lang="ja-JP" altLang="en-US" sz="1100"/>
            <a:t>円から変更しないでください。</a:t>
          </a:r>
        </a:p>
      </xdr:txBody>
    </xdr:sp>
    <xdr:clientData/>
  </xdr:twoCellAnchor>
  <xdr:twoCellAnchor>
    <xdr:from>
      <xdr:col>0</xdr:col>
      <xdr:colOff>1847850</xdr:colOff>
      <xdr:row>17</xdr:row>
      <xdr:rowOff>171450</xdr:rowOff>
    </xdr:from>
    <xdr:to>
      <xdr:col>2</xdr:col>
      <xdr:colOff>28575</xdr:colOff>
      <xdr:row>20</xdr:row>
      <xdr:rowOff>38100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847850" y="3648075"/>
          <a:ext cx="495300" cy="5334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276224</xdr:colOff>
      <xdr:row>16</xdr:row>
      <xdr:rowOff>219075</xdr:rowOff>
    </xdr:from>
    <xdr:to>
      <xdr:col>9</xdr:col>
      <xdr:colOff>247650</xdr:colOff>
      <xdr:row>21</xdr:row>
      <xdr:rowOff>171450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2590799" y="3467100"/>
          <a:ext cx="3981451" cy="115252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685799</xdr:colOff>
      <xdr:row>18</xdr:row>
      <xdr:rowOff>0</xdr:rowOff>
    </xdr:from>
    <xdr:to>
      <xdr:col>13</xdr:col>
      <xdr:colOff>352424</xdr:colOff>
      <xdr:row>20</xdr:row>
      <xdr:rowOff>190500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7010399" y="3695700"/>
          <a:ext cx="2409825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競技大会等への参加予定がある場合は、○を選択してください。</a:t>
          </a:r>
          <a:endParaRPr kumimoji="1" lang="en-US" altLang="ja-JP" sz="1100"/>
        </a:p>
        <a:p>
          <a:r>
            <a:rPr kumimoji="1" lang="ja-JP" altLang="en-US" sz="1100"/>
            <a:t>その他項目が自動で計算されます。</a:t>
          </a:r>
        </a:p>
      </xdr:txBody>
    </xdr:sp>
    <xdr:clientData/>
  </xdr:twoCellAnchor>
  <xdr:twoCellAnchor>
    <xdr:from>
      <xdr:col>0</xdr:col>
      <xdr:colOff>1838325</xdr:colOff>
      <xdr:row>23</xdr:row>
      <xdr:rowOff>152400</xdr:rowOff>
    </xdr:from>
    <xdr:to>
      <xdr:col>2</xdr:col>
      <xdr:colOff>19050</xdr:colOff>
      <xdr:row>26</xdr:row>
      <xdr:rowOff>19050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838325" y="5048250"/>
          <a:ext cx="495300" cy="5334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142874</xdr:colOff>
      <xdr:row>22</xdr:row>
      <xdr:rowOff>114300</xdr:rowOff>
    </xdr:from>
    <xdr:to>
      <xdr:col>9</xdr:col>
      <xdr:colOff>114300</xdr:colOff>
      <xdr:row>27</xdr:row>
      <xdr:rowOff>66675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2457449" y="4781550"/>
          <a:ext cx="3981451" cy="115252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</xdr:colOff>
      <xdr:row>24</xdr:row>
      <xdr:rowOff>0</xdr:rowOff>
    </xdr:from>
    <xdr:to>
      <xdr:col>13</xdr:col>
      <xdr:colOff>409575</xdr:colOff>
      <xdr:row>26</xdr:row>
      <xdr:rowOff>228600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7019925" y="5114925"/>
          <a:ext cx="2457450" cy="676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技能五輪等への参加予定がある場合は、○を選択してください。</a:t>
          </a:r>
          <a:endParaRPr kumimoji="1" lang="en-US" altLang="ja-JP" sz="1100"/>
        </a:p>
        <a:p>
          <a:r>
            <a:rPr kumimoji="1" lang="ja-JP" altLang="en-US" sz="1100"/>
            <a:t>その他項目が自動で計算されます。</a:t>
          </a:r>
        </a:p>
      </xdr:txBody>
    </xdr:sp>
    <xdr:clientData/>
  </xdr:twoCellAnchor>
  <xdr:twoCellAnchor>
    <xdr:from>
      <xdr:col>2</xdr:col>
      <xdr:colOff>228599</xdr:colOff>
      <xdr:row>28</xdr:row>
      <xdr:rowOff>66675</xdr:rowOff>
    </xdr:from>
    <xdr:to>
      <xdr:col>9</xdr:col>
      <xdr:colOff>200025</xdr:colOff>
      <xdr:row>33</xdr:row>
      <xdr:rowOff>19050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2543174" y="6153150"/>
          <a:ext cx="3981451" cy="115252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1866900</xdr:colOff>
      <xdr:row>28</xdr:row>
      <xdr:rowOff>180975</xdr:rowOff>
    </xdr:from>
    <xdr:to>
      <xdr:col>2</xdr:col>
      <xdr:colOff>47625</xdr:colOff>
      <xdr:row>31</xdr:row>
      <xdr:rowOff>47625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866900" y="6267450"/>
          <a:ext cx="495300" cy="5334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29</xdr:row>
      <xdr:rowOff>0</xdr:rowOff>
    </xdr:from>
    <xdr:to>
      <xdr:col>13</xdr:col>
      <xdr:colOff>400050</xdr:colOff>
      <xdr:row>32</xdr:row>
      <xdr:rowOff>9525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7010400" y="6315075"/>
          <a:ext cx="2457450" cy="676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技能検定受検予定者数を黄色枠に入力してください。ほか項目が自動で計算されます。</a:t>
          </a:r>
        </a:p>
      </xdr:txBody>
    </xdr:sp>
    <xdr:clientData/>
  </xdr:twoCellAnchor>
  <xdr:twoCellAnchor>
    <xdr:from>
      <xdr:col>1</xdr:col>
      <xdr:colOff>228600</xdr:colOff>
      <xdr:row>36</xdr:row>
      <xdr:rowOff>104776</xdr:rowOff>
    </xdr:from>
    <xdr:to>
      <xdr:col>5</xdr:col>
      <xdr:colOff>276226</xdr:colOff>
      <xdr:row>38</xdr:row>
      <xdr:rowOff>104776</xdr:rowOff>
    </xdr:to>
    <xdr:sp macro="" textlink="">
      <xdr:nvSpPr>
        <xdr:cNvPr id="17" name="円/楕円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2105025" y="8143876"/>
          <a:ext cx="1800226" cy="4572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</xdr:colOff>
      <xdr:row>36</xdr:row>
      <xdr:rowOff>9525</xdr:rowOff>
    </xdr:from>
    <xdr:to>
      <xdr:col>13</xdr:col>
      <xdr:colOff>409575</xdr:colOff>
      <xdr:row>39</xdr:row>
      <xdr:rowOff>123825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7019925" y="8048625"/>
          <a:ext cx="2457450" cy="876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補助対象経費（予算額）を入力してください。（実績報告時は確定額）</a:t>
          </a:r>
          <a:endParaRPr kumimoji="1" lang="en-US" altLang="ja-JP" sz="1100"/>
        </a:p>
        <a:p>
          <a:r>
            <a:rPr kumimoji="1" lang="ja-JP" altLang="en-US" sz="1100"/>
            <a:t>上限額が計算され、補助金申請可能額が自動で計算されます。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1676401</xdr:colOff>
      <xdr:row>3</xdr:row>
      <xdr:rowOff>114300</xdr:rowOff>
    </xdr:from>
    <xdr:to>
      <xdr:col>5</xdr:col>
      <xdr:colOff>285751</xdr:colOff>
      <xdr:row>10</xdr:row>
      <xdr:rowOff>57150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676401" y="685800"/>
          <a:ext cx="2324100" cy="115252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95250</xdr:colOff>
      <xdr:row>4</xdr:row>
      <xdr:rowOff>142876</xdr:rowOff>
    </xdr:from>
    <xdr:to>
      <xdr:col>12</xdr:col>
      <xdr:colOff>0</xdr:colOff>
      <xdr:row>8</xdr:row>
      <xdr:rowOff>104776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6286500" y="895351"/>
          <a:ext cx="2647950" cy="647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訓練時間・定員数（申請予定数）・実施回数を入力してください。（訓練単位は訓練時間から自動で入力されます。）</a:t>
          </a:r>
          <a:endParaRPr kumimoji="1" lang="en-US" altLang="ja-JP" sz="1100"/>
        </a:p>
      </xdr:txBody>
    </xdr:sp>
    <xdr:clientData/>
  </xdr:twoCellAnchor>
  <xdr:twoCellAnchor>
    <xdr:from>
      <xdr:col>1</xdr:col>
      <xdr:colOff>209551</xdr:colOff>
      <xdr:row>16</xdr:row>
      <xdr:rowOff>38100</xdr:rowOff>
    </xdr:from>
    <xdr:to>
      <xdr:col>5</xdr:col>
      <xdr:colOff>228600</xdr:colOff>
      <xdr:row>19</xdr:row>
      <xdr:rowOff>9525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085976" y="2914650"/>
          <a:ext cx="1857374" cy="657225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95250</xdr:colOff>
      <xdr:row>17</xdr:row>
      <xdr:rowOff>66675</xdr:rowOff>
    </xdr:from>
    <xdr:to>
      <xdr:col>11</xdr:col>
      <xdr:colOff>495300</xdr:colOff>
      <xdr:row>21</xdr:row>
      <xdr:rowOff>28575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86500" y="3171825"/>
          <a:ext cx="2457450" cy="876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補助対象経費（予算額）を入力してください。（実績報告時は確定額）</a:t>
          </a:r>
          <a:endParaRPr kumimoji="1" lang="en-US" altLang="ja-JP" sz="1100"/>
        </a:p>
        <a:p>
          <a:r>
            <a:rPr kumimoji="1" lang="ja-JP" altLang="en-US" sz="1100"/>
            <a:t>上限額が計算され、補助金申請可能額が自動で計算されます。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1"/>
  <sheetViews>
    <sheetView showZeros="0" tabSelected="1" view="pageBreakPreview" zoomScale="60" zoomScaleNormal="100" workbookViewId="0">
      <selection activeCell="H7" sqref="H7"/>
    </sheetView>
  </sheetViews>
  <sheetFormatPr defaultColWidth="9" defaultRowHeight="13" x14ac:dyDescent="0.2"/>
  <cols>
    <col min="1" max="1" width="24.6328125" style="2" customWidth="1"/>
    <col min="2" max="6" width="5.7265625" style="2" customWidth="1"/>
    <col min="7" max="8" width="9.26953125" style="2" bestFit="1" customWidth="1"/>
    <col min="9" max="9" width="11.08984375" style="2" customWidth="1"/>
    <col min="10" max="16384" width="9" style="2"/>
  </cols>
  <sheetData>
    <row r="2" spans="1:9" ht="22.5" customHeight="1" thickBot="1" x14ac:dyDescent="0.25">
      <c r="A2" s="1" t="s">
        <v>0</v>
      </c>
      <c r="B2" s="65"/>
      <c r="C2" s="65"/>
      <c r="D2" s="65"/>
      <c r="E2" s="65"/>
      <c r="F2" s="65"/>
      <c r="G2" s="65"/>
      <c r="H2" s="65"/>
      <c r="I2" s="65"/>
    </row>
    <row r="4" spans="1:9" ht="13.5" thickBot="1" x14ac:dyDescent="0.25">
      <c r="A4" s="2" t="s">
        <v>1</v>
      </c>
    </row>
    <row r="5" spans="1:9" s="4" customFormat="1" ht="13.5" customHeight="1" x14ac:dyDescent="0.2">
      <c r="A5" s="66" t="s">
        <v>2</v>
      </c>
      <c r="B5" s="68" t="s">
        <v>3</v>
      </c>
      <c r="C5" s="70" t="s">
        <v>4</v>
      </c>
      <c r="D5" s="70"/>
      <c r="E5" s="70"/>
      <c r="F5" s="71"/>
      <c r="G5" s="57" t="s">
        <v>5</v>
      </c>
      <c r="H5" s="70"/>
      <c r="I5" s="3" t="s">
        <v>6</v>
      </c>
    </row>
    <row r="6" spans="1:9" s="4" customFormat="1" x14ac:dyDescent="0.2">
      <c r="A6" s="67"/>
      <c r="B6" s="69"/>
      <c r="C6" s="5" t="s">
        <v>7</v>
      </c>
      <c r="D6" s="5" t="s">
        <v>8</v>
      </c>
      <c r="E6" s="5" t="s">
        <v>9</v>
      </c>
      <c r="F6" s="6" t="s">
        <v>10</v>
      </c>
      <c r="G6" s="18" t="s">
        <v>11</v>
      </c>
      <c r="H6" s="5" t="s">
        <v>12</v>
      </c>
      <c r="I6" s="7" t="s">
        <v>13</v>
      </c>
    </row>
    <row r="7" spans="1:9" x14ac:dyDescent="0.2">
      <c r="A7" s="31"/>
      <c r="B7" s="8" t="s">
        <v>14</v>
      </c>
      <c r="C7" s="9"/>
      <c r="D7" s="9"/>
      <c r="E7" s="9"/>
      <c r="F7" s="10">
        <f t="shared" ref="F7:F12" si="0">SUM(C7:E7)</f>
        <v>0</v>
      </c>
      <c r="G7" s="11">
        <f>IF(F7=0,0,IF(F7&lt;3,1390000,0))</f>
        <v>0</v>
      </c>
      <c r="H7" s="12">
        <f>IF(F7&gt;=3,1210000+60000*F7,0)</f>
        <v>0</v>
      </c>
      <c r="I7" s="32">
        <f>IF(B7="〇",100000,0)</f>
        <v>0</v>
      </c>
    </row>
    <row r="8" spans="1:9" x14ac:dyDescent="0.2">
      <c r="A8" s="31"/>
      <c r="B8" s="8" t="s">
        <v>14</v>
      </c>
      <c r="C8" s="9"/>
      <c r="D8" s="9"/>
      <c r="E8" s="9"/>
      <c r="F8" s="10">
        <f t="shared" si="0"/>
        <v>0</v>
      </c>
      <c r="G8" s="11">
        <f t="shared" ref="G8:G12" si="1">IF(F8=0,0,IF(F8&lt;3,1390000,0))</f>
        <v>0</v>
      </c>
      <c r="H8" s="12">
        <f t="shared" ref="H8:H12" si="2">IF(F8&gt;=3,1210000+60000*F8,0)</f>
        <v>0</v>
      </c>
      <c r="I8" s="32">
        <f t="shared" ref="I8:I12" si="3">IF(B8="〇",100000,0)</f>
        <v>0</v>
      </c>
    </row>
    <row r="9" spans="1:9" x14ac:dyDescent="0.2">
      <c r="A9" s="31"/>
      <c r="B9" s="8" t="s">
        <v>14</v>
      </c>
      <c r="C9" s="9"/>
      <c r="D9" s="9"/>
      <c r="E9" s="9"/>
      <c r="F9" s="10">
        <f t="shared" si="0"/>
        <v>0</v>
      </c>
      <c r="G9" s="11">
        <f t="shared" si="1"/>
        <v>0</v>
      </c>
      <c r="H9" s="12">
        <f t="shared" si="2"/>
        <v>0</v>
      </c>
      <c r="I9" s="32">
        <f t="shared" si="3"/>
        <v>0</v>
      </c>
    </row>
    <row r="10" spans="1:9" x14ac:dyDescent="0.2">
      <c r="A10" s="31"/>
      <c r="B10" s="8" t="s">
        <v>14</v>
      </c>
      <c r="C10" s="9"/>
      <c r="D10" s="9"/>
      <c r="E10" s="9"/>
      <c r="F10" s="10">
        <f t="shared" si="0"/>
        <v>0</v>
      </c>
      <c r="G10" s="11">
        <f t="shared" si="1"/>
        <v>0</v>
      </c>
      <c r="H10" s="12">
        <f t="shared" si="2"/>
        <v>0</v>
      </c>
      <c r="I10" s="32">
        <f t="shared" si="3"/>
        <v>0</v>
      </c>
    </row>
    <row r="11" spans="1:9" x14ac:dyDescent="0.2">
      <c r="A11" s="31"/>
      <c r="B11" s="8" t="s">
        <v>14</v>
      </c>
      <c r="C11" s="9"/>
      <c r="D11" s="9"/>
      <c r="E11" s="9"/>
      <c r="F11" s="10">
        <f t="shared" si="0"/>
        <v>0</v>
      </c>
      <c r="G11" s="11">
        <f t="shared" si="1"/>
        <v>0</v>
      </c>
      <c r="H11" s="12">
        <f t="shared" si="2"/>
        <v>0</v>
      </c>
      <c r="I11" s="32">
        <f t="shared" si="3"/>
        <v>0</v>
      </c>
    </row>
    <row r="12" spans="1:9" ht="13.5" thickBot="1" x14ac:dyDescent="0.25">
      <c r="A12" s="33"/>
      <c r="B12" s="34" t="s">
        <v>14</v>
      </c>
      <c r="C12" s="13"/>
      <c r="D12" s="13"/>
      <c r="E12" s="13"/>
      <c r="F12" s="35">
        <f t="shared" si="0"/>
        <v>0</v>
      </c>
      <c r="G12" s="11">
        <f t="shared" si="1"/>
        <v>0</v>
      </c>
      <c r="H12" s="12">
        <f t="shared" si="2"/>
        <v>0</v>
      </c>
      <c r="I12" s="32">
        <f t="shared" si="3"/>
        <v>0</v>
      </c>
    </row>
    <row r="13" spans="1:9" ht="24" customHeight="1" thickBot="1" x14ac:dyDescent="0.25">
      <c r="A13" s="53" t="s">
        <v>15</v>
      </c>
      <c r="B13" s="54"/>
      <c r="C13" s="54"/>
      <c r="D13" s="54"/>
      <c r="E13" s="54"/>
      <c r="F13" s="55"/>
      <c r="G13" s="37">
        <f>SUM(G7:I12)</f>
        <v>0</v>
      </c>
      <c r="H13" s="38"/>
      <c r="I13" s="39"/>
    </row>
    <row r="14" spans="1:9" ht="17" thickBot="1" x14ac:dyDescent="0.25">
      <c r="G14" s="14"/>
      <c r="H14" s="14"/>
      <c r="I14" s="14"/>
    </row>
    <row r="15" spans="1:9" ht="24" customHeight="1" thickBot="1" x14ac:dyDescent="0.25">
      <c r="A15" s="2" t="s">
        <v>16</v>
      </c>
      <c r="G15" s="37">
        <v>305000</v>
      </c>
      <c r="H15" s="38"/>
      <c r="I15" s="39"/>
    </row>
    <row r="16" spans="1:9" ht="16.5" x14ac:dyDescent="0.2">
      <c r="G16" s="14"/>
      <c r="H16" s="14"/>
      <c r="I16" s="14"/>
    </row>
    <row r="17" spans="1:9" ht="17" thickBot="1" x14ac:dyDescent="0.25">
      <c r="A17" s="2" t="s">
        <v>17</v>
      </c>
      <c r="G17" s="14"/>
      <c r="H17" s="14"/>
      <c r="I17" s="14"/>
    </row>
    <row r="18" spans="1:9" ht="16.5" x14ac:dyDescent="0.2">
      <c r="A18" s="15"/>
      <c r="B18" s="16" t="s">
        <v>18</v>
      </c>
      <c r="C18" s="56" t="s">
        <v>19</v>
      </c>
      <c r="D18" s="57"/>
      <c r="E18" s="58" t="s">
        <v>20</v>
      </c>
      <c r="F18" s="59"/>
      <c r="G18" s="14"/>
      <c r="H18" s="14"/>
      <c r="I18" s="14"/>
    </row>
    <row r="19" spans="1:9" ht="16.5" x14ac:dyDescent="0.2">
      <c r="A19" s="17" t="s">
        <v>21</v>
      </c>
      <c r="B19" s="8"/>
      <c r="C19" s="60">
        <v>25000</v>
      </c>
      <c r="D19" s="61"/>
      <c r="E19" s="51">
        <f>IF(B19="〇",C19,0)</f>
        <v>0</v>
      </c>
      <c r="F19" s="52"/>
      <c r="G19" s="14"/>
      <c r="H19" s="14"/>
      <c r="I19" s="14"/>
    </row>
    <row r="20" spans="1:9" ht="17" thickBot="1" x14ac:dyDescent="0.25">
      <c r="A20" s="19" t="s">
        <v>22</v>
      </c>
      <c r="B20" s="8"/>
      <c r="C20" s="49">
        <v>20000</v>
      </c>
      <c r="D20" s="50"/>
      <c r="E20" s="51">
        <f>IF(B20="〇",C20,0)</f>
        <v>0</v>
      </c>
      <c r="F20" s="52"/>
      <c r="G20" s="14"/>
      <c r="H20" s="14"/>
      <c r="I20" s="14"/>
    </row>
    <row r="21" spans="1:9" ht="24" customHeight="1" thickBot="1" x14ac:dyDescent="0.25">
      <c r="A21" s="53" t="s">
        <v>15</v>
      </c>
      <c r="B21" s="54"/>
      <c r="C21" s="54"/>
      <c r="D21" s="54"/>
      <c r="E21" s="54"/>
      <c r="F21" s="55"/>
      <c r="G21" s="38">
        <f>SUM(E19:F20)</f>
        <v>0</v>
      </c>
      <c r="H21" s="38"/>
      <c r="I21" s="39"/>
    </row>
    <row r="22" spans="1:9" ht="16.5" x14ac:dyDescent="0.2">
      <c r="B22" s="4"/>
      <c r="G22" s="14"/>
      <c r="H22" s="14"/>
      <c r="I22" s="14"/>
    </row>
    <row r="23" spans="1:9" ht="17" thickBot="1" x14ac:dyDescent="0.25">
      <c r="A23" s="2" t="s">
        <v>23</v>
      </c>
      <c r="G23" s="14"/>
      <c r="H23" s="14"/>
      <c r="I23" s="14"/>
    </row>
    <row r="24" spans="1:9" ht="16.5" x14ac:dyDescent="0.2">
      <c r="A24" s="15"/>
      <c r="B24" s="16" t="s">
        <v>24</v>
      </c>
      <c r="C24" s="56" t="s">
        <v>19</v>
      </c>
      <c r="D24" s="57"/>
      <c r="E24" s="58" t="s">
        <v>20</v>
      </c>
      <c r="F24" s="59"/>
      <c r="G24" s="14"/>
      <c r="H24" s="20" t="s">
        <v>25</v>
      </c>
      <c r="I24" s="21">
        <v>50000</v>
      </c>
    </row>
    <row r="25" spans="1:9" ht="16.5" x14ac:dyDescent="0.2">
      <c r="A25" s="17" t="s">
        <v>26</v>
      </c>
      <c r="B25" s="8"/>
      <c r="C25" s="60">
        <v>50000</v>
      </c>
      <c r="D25" s="61"/>
      <c r="E25" s="51">
        <f>IF(B25="〇",C25,0)</f>
        <v>0</v>
      </c>
      <c r="F25" s="52"/>
      <c r="G25" s="14"/>
      <c r="H25" s="14"/>
      <c r="I25" s="14"/>
    </row>
    <row r="26" spans="1:9" ht="17" thickBot="1" x14ac:dyDescent="0.25">
      <c r="A26" s="19" t="s">
        <v>27</v>
      </c>
      <c r="B26" s="8"/>
      <c r="C26" s="49">
        <v>50000</v>
      </c>
      <c r="D26" s="50"/>
      <c r="E26" s="51">
        <f>IF(B26="〇",C26,0)</f>
        <v>0</v>
      </c>
      <c r="F26" s="52"/>
      <c r="G26" s="14"/>
      <c r="H26" s="14"/>
      <c r="I26" s="14"/>
    </row>
    <row r="27" spans="1:9" ht="24" customHeight="1" thickBot="1" x14ac:dyDescent="0.25">
      <c r="A27" s="53" t="s">
        <v>15</v>
      </c>
      <c r="B27" s="54"/>
      <c r="C27" s="54"/>
      <c r="D27" s="54"/>
      <c r="E27" s="54"/>
      <c r="F27" s="55"/>
      <c r="G27" s="38">
        <f>MIN(50000,SUM(E25:F26))</f>
        <v>0</v>
      </c>
      <c r="H27" s="38"/>
      <c r="I27" s="39"/>
    </row>
    <row r="28" spans="1:9" ht="16.5" x14ac:dyDescent="0.2">
      <c r="B28" s="4"/>
      <c r="G28" s="14"/>
      <c r="H28" s="14"/>
      <c r="I28" s="14"/>
    </row>
    <row r="29" spans="1:9" ht="17" thickBot="1" x14ac:dyDescent="0.25">
      <c r="A29" s="2" t="s">
        <v>28</v>
      </c>
      <c r="B29" s="4"/>
      <c r="G29" s="14"/>
      <c r="H29" s="14"/>
      <c r="I29" s="14"/>
    </row>
    <row r="30" spans="1:9" ht="16.5" x14ac:dyDescent="0.2">
      <c r="A30" s="15"/>
      <c r="B30" s="16" t="s">
        <v>29</v>
      </c>
      <c r="C30" s="56" t="s">
        <v>19</v>
      </c>
      <c r="D30" s="57"/>
      <c r="E30" s="58" t="s">
        <v>20</v>
      </c>
      <c r="F30" s="59"/>
      <c r="G30" s="14"/>
      <c r="H30" s="20" t="s">
        <v>25</v>
      </c>
      <c r="I30" s="21">
        <v>50000</v>
      </c>
    </row>
    <row r="31" spans="1:9" ht="16.5" x14ac:dyDescent="0.2">
      <c r="A31" s="17" t="s">
        <v>30</v>
      </c>
      <c r="B31" s="9"/>
      <c r="C31" s="60">
        <v>8000</v>
      </c>
      <c r="D31" s="61"/>
      <c r="E31" s="51">
        <f>B31*C31</f>
        <v>0</v>
      </c>
      <c r="F31" s="52"/>
      <c r="G31" s="14"/>
      <c r="H31" s="14"/>
      <c r="I31" s="14"/>
    </row>
    <row r="32" spans="1:9" ht="17" thickBot="1" x14ac:dyDescent="0.25">
      <c r="A32" s="62" t="s">
        <v>31</v>
      </c>
      <c r="B32" s="63"/>
      <c r="C32" s="63"/>
      <c r="D32" s="50"/>
      <c r="E32" s="49">
        <f>SUM(E31:F31)</f>
        <v>0</v>
      </c>
      <c r="F32" s="64"/>
      <c r="G32" s="14"/>
      <c r="H32" s="14"/>
      <c r="I32" s="14"/>
    </row>
    <row r="33" spans="1:9" ht="24" customHeight="1" thickBot="1" x14ac:dyDescent="0.25">
      <c r="A33" s="53" t="s">
        <v>15</v>
      </c>
      <c r="B33" s="54"/>
      <c r="C33" s="54"/>
      <c r="D33" s="54"/>
      <c r="E33" s="54"/>
      <c r="F33" s="55"/>
      <c r="G33" s="38">
        <f>MIN(E32,$I$30)</f>
        <v>0</v>
      </c>
      <c r="H33" s="38"/>
      <c r="I33" s="39"/>
    </row>
    <row r="34" spans="1:9" ht="17" thickBot="1" x14ac:dyDescent="0.25">
      <c r="G34" s="14"/>
      <c r="H34" s="14"/>
      <c r="I34" s="14"/>
    </row>
    <row r="35" spans="1:9" ht="24" customHeight="1" thickBot="1" x14ac:dyDescent="0.25">
      <c r="A35" s="2" t="s">
        <v>32</v>
      </c>
      <c r="G35" s="37">
        <f>G13+G15+G21+G27+G33</f>
        <v>305000</v>
      </c>
      <c r="H35" s="38"/>
      <c r="I35" s="39"/>
    </row>
    <row r="36" spans="1:9" ht="17.25" customHeight="1" x14ac:dyDescent="0.2">
      <c r="G36" s="14"/>
      <c r="H36" s="14"/>
      <c r="I36" s="14"/>
    </row>
    <row r="37" spans="1:9" ht="17" thickBot="1" x14ac:dyDescent="0.25">
      <c r="A37" s="2" t="s">
        <v>33</v>
      </c>
      <c r="G37" s="14"/>
      <c r="H37" s="14"/>
      <c r="I37" s="14"/>
    </row>
    <row r="38" spans="1:9" ht="17" thickBot="1" x14ac:dyDescent="0.25">
      <c r="A38" s="22" t="s">
        <v>34</v>
      </c>
      <c r="B38" s="40"/>
      <c r="C38" s="40"/>
      <c r="D38" s="40"/>
      <c r="E38" s="40"/>
      <c r="F38" s="41"/>
      <c r="G38" s="14"/>
      <c r="H38" s="14"/>
      <c r="I38" s="14"/>
    </row>
    <row r="39" spans="1:9" ht="24" customHeight="1" thickBot="1" x14ac:dyDescent="0.25">
      <c r="B39" s="42" t="s">
        <v>35</v>
      </c>
      <c r="C39" s="42"/>
      <c r="D39" s="42"/>
      <c r="E39" s="42"/>
      <c r="F39" s="43"/>
      <c r="G39" s="44">
        <f>INT(B38*2/3)</f>
        <v>0</v>
      </c>
      <c r="H39" s="45"/>
      <c r="I39" s="46"/>
    </row>
    <row r="40" spans="1:9" ht="17.25" customHeight="1" thickBot="1" x14ac:dyDescent="0.25">
      <c r="G40" s="14"/>
      <c r="H40" s="14"/>
      <c r="I40" s="14"/>
    </row>
    <row r="41" spans="1:9" ht="26.25" customHeight="1" thickBot="1" x14ac:dyDescent="0.25">
      <c r="A41" s="47" t="s">
        <v>36</v>
      </c>
      <c r="B41" s="47"/>
      <c r="C41" s="47"/>
      <c r="D41" s="47"/>
      <c r="E41" s="47"/>
      <c r="F41" s="47"/>
      <c r="G41" s="48">
        <f>MIN(G35,G39)</f>
        <v>0</v>
      </c>
      <c r="H41" s="48"/>
      <c r="I41" s="48"/>
    </row>
  </sheetData>
  <mergeCells count="38">
    <mergeCell ref="C20:D20"/>
    <mergeCell ref="E20:F20"/>
    <mergeCell ref="B2:I2"/>
    <mergeCell ref="A5:A6"/>
    <mergeCell ref="B5:B6"/>
    <mergeCell ref="C5:F5"/>
    <mergeCell ref="G5:H5"/>
    <mergeCell ref="A13:F13"/>
    <mergeCell ref="G13:I13"/>
    <mergeCell ref="G15:I15"/>
    <mergeCell ref="C18:D18"/>
    <mergeCell ref="E18:F18"/>
    <mergeCell ref="C19:D19"/>
    <mergeCell ref="E19:F19"/>
    <mergeCell ref="A21:F21"/>
    <mergeCell ref="G21:I21"/>
    <mergeCell ref="C24:D24"/>
    <mergeCell ref="E24:F24"/>
    <mergeCell ref="C25:D25"/>
    <mergeCell ref="E25:F25"/>
    <mergeCell ref="G33:I33"/>
    <mergeCell ref="C26:D26"/>
    <mergeCell ref="E26:F26"/>
    <mergeCell ref="A27:F27"/>
    <mergeCell ref="G27:I27"/>
    <mergeCell ref="C30:D30"/>
    <mergeCell ref="E30:F30"/>
    <mergeCell ref="C31:D31"/>
    <mergeCell ref="E31:F31"/>
    <mergeCell ref="A32:D32"/>
    <mergeCell ref="E32:F32"/>
    <mergeCell ref="A33:F33"/>
    <mergeCell ref="G35:I35"/>
    <mergeCell ref="B38:F38"/>
    <mergeCell ref="B39:F39"/>
    <mergeCell ref="G39:I39"/>
    <mergeCell ref="A41:F41"/>
    <mergeCell ref="G41:I41"/>
  </mergeCells>
  <phoneticPr fontId="3"/>
  <dataValidations count="1">
    <dataValidation type="list" allowBlank="1" showInputMessage="1" showErrorMessage="1" promptTitle="〇,－" sqref="B25:B26 B19:B20 B7:B12" xr:uid="{00000000-0002-0000-0000-000000000000}">
      <formula1>"〇,－"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4"/>
  <sheetViews>
    <sheetView view="pageBreakPreview" zoomScale="60" zoomScaleNormal="100" workbookViewId="0">
      <selection activeCell="H10" sqref="H10"/>
    </sheetView>
  </sheetViews>
  <sheetFormatPr defaultColWidth="9" defaultRowHeight="13" x14ac:dyDescent="0.2"/>
  <cols>
    <col min="1" max="1" width="24.6328125" style="2" customWidth="1"/>
    <col min="2" max="2" width="5.7265625" style="2" customWidth="1"/>
    <col min="3" max="3" width="6.90625" style="2" customWidth="1"/>
    <col min="4" max="6" width="5.7265625" style="2" customWidth="1"/>
    <col min="7" max="7" width="9.26953125" style="2" bestFit="1" customWidth="1"/>
    <col min="8" max="8" width="17.453125" style="2" customWidth="1"/>
    <col min="9" max="16384" width="9" style="2"/>
  </cols>
  <sheetData>
    <row r="2" spans="1:8" ht="17" thickBot="1" x14ac:dyDescent="0.25">
      <c r="A2" s="1" t="s">
        <v>0</v>
      </c>
      <c r="B2" s="65"/>
      <c r="C2" s="65"/>
      <c r="D2" s="65"/>
      <c r="E2" s="65"/>
      <c r="F2" s="65"/>
      <c r="G2" s="65"/>
      <c r="H2" s="65"/>
    </row>
    <row r="4" spans="1:8" ht="13.5" thickBot="1" x14ac:dyDescent="0.25">
      <c r="A4" s="2" t="s">
        <v>1</v>
      </c>
    </row>
    <row r="5" spans="1:8" x14ac:dyDescent="0.2">
      <c r="A5" s="23" t="s">
        <v>2</v>
      </c>
      <c r="B5" s="16" t="s">
        <v>37</v>
      </c>
      <c r="C5" s="16" t="s">
        <v>38</v>
      </c>
      <c r="D5" s="16" t="s">
        <v>39</v>
      </c>
      <c r="E5" s="16" t="s">
        <v>40</v>
      </c>
      <c r="F5" s="16" t="s">
        <v>15</v>
      </c>
      <c r="G5" s="16" t="s">
        <v>19</v>
      </c>
      <c r="H5" s="24" t="s">
        <v>20</v>
      </c>
    </row>
    <row r="6" spans="1:8" x14ac:dyDescent="0.2">
      <c r="A6" s="25"/>
      <c r="B6" s="9"/>
      <c r="C6" s="12">
        <f>IF(B6&lt;12,0,IF(B6&lt;16,1,IF(B6&lt;26,2,IF(B6&lt;41,3,IF(B6&lt;61,4,IF(B6&lt;81,5,IF(B6&lt;101,6,IF(B6&lt;151,7))))))))</f>
        <v>0</v>
      </c>
      <c r="D6" s="9"/>
      <c r="E6" s="9"/>
      <c r="F6" s="12">
        <f>C6*D6*E6</f>
        <v>0</v>
      </c>
      <c r="G6" s="74">
        <v>4800</v>
      </c>
      <c r="H6" s="10">
        <f>F6*$G$6</f>
        <v>0</v>
      </c>
    </row>
    <row r="7" spans="1:8" x14ac:dyDescent="0.2">
      <c r="A7" s="25"/>
      <c r="B7" s="9"/>
      <c r="C7" s="12">
        <f t="shared" ref="C7:C13" si="0">IF(B7&lt;12,0,IF(B7&lt;16,1,IF(B7&lt;26,2,IF(B7&lt;41,3,IF(B7&lt;61,4,IF(B7&lt;81,5,IF(B7&lt;101,6,IF(B7&lt;151,7))))))))</f>
        <v>0</v>
      </c>
      <c r="D7" s="9"/>
      <c r="E7" s="9"/>
      <c r="F7" s="12">
        <f t="shared" ref="F7:F13" si="1">C7*D7*E7</f>
        <v>0</v>
      </c>
      <c r="G7" s="75"/>
      <c r="H7" s="10">
        <f t="shared" ref="H7:H13" si="2">F7*$G$6</f>
        <v>0</v>
      </c>
    </row>
    <row r="8" spans="1:8" x14ac:dyDescent="0.2">
      <c r="A8" s="25"/>
      <c r="B8" s="9"/>
      <c r="C8" s="12">
        <f t="shared" si="0"/>
        <v>0</v>
      </c>
      <c r="D8" s="9"/>
      <c r="E8" s="9"/>
      <c r="F8" s="12">
        <f t="shared" si="1"/>
        <v>0</v>
      </c>
      <c r="G8" s="75"/>
      <c r="H8" s="10">
        <f t="shared" si="2"/>
        <v>0</v>
      </c>
    </row>
    <row r="9" spans="1:8" x14ac:dyDescent="0.2">
      <c r="A9" s="25"/>
      <c r="B9" s="9"/>
      <c r="C9" s="12">
        <f t="shared" si="0"/>
        <v>0</v>
      </c>
      <c r="D9" s="9"/>
      <c r="E9" s="9"/>
      <c r="F9" s="12">
        <f t="shared" si="1"/>
        <v>0</v>
      </c>
      <c r="G9" s="75"/>
      <c r="H9" s="10">
        <f t="shared" si="2"/>
        <v>0</v>
      </c>
    </row>
    <row r="10" spans="1:8" x14ac:dyDescent="0.2">
      <c r="A10" s="25"/>
      <c r="B10" s="9"/>
      <c r="C10" s="12">
        <f t="shared" si="0"/>
        <v>0</v>
      </c>
      <c r="D10" s="9"/>
      <c r="E10" s="9"/>
      <c r="F10" s="12">
        <f t="shared" si="1"/>
        <v>0</v>
      </c>
      <c r="G10" s="75"/>
      <c r="H10" s="10">
        <f t="shared" si="2"/>
        <v>0</v>
      </c>
    </row>
    <row r="11" spans="1:8" x14ac:dyDescent="0.2">
      <c r="A11" s="25"/>
      <c r="B11" s="9"/>
      <c r="C11" s="12">
        <f t="shared" si="0"/>
        <v>0</v>
      </c>
      <c r="D11" s="9"/>
      <c r="E11" s="9"/>
      <c r="F11" s="12">
        <f t="shared" si="1"/>
        <v>0</v>
      </c>
      <c r="G11" s="75"/>
      <c r="H11" s="10">
        <f t="shared" si="2"/>
        <v>0</v>
      </c>
    </row>
    <row r="12" spans="1:8" x14ac:dyDescent="0.2">
      <c r="A12" s="25"/>
      <c r="B12" s="9"/>
      <c r="C12" s="12">
        <f t="shared" si="0"/>
        <v>0</v>
      </c>
      <c r="D12" s="9"/>
      <c r="E12" s="9"/>
      <c r="F12" s="12">
        <f t="shared" si="1"/>
        <v>0</v>
      </c>
      <c r="G12" s="75"/>
      <c r="H12" s="10">
        <f t="shared" si="2"/>
        <v>0</v>
      </c>
    </row>
    <row r="13" spans="1:8" ht="13.5" thickBot="1" x14ac:dyDescent="0.25">
      <c r="A13" s="26"/>
      <c r="B13" s="13"/>
      <c r="C13" s="12">
        <f t="shared" si="0"/>
        <v>0</v>
      </c>
      <c r="D13" s="13"/>
      <c r="E13" s="13"/>
      <c r="F13" s="12">
        <f t="shared" si="1"/>
        <v>0</v>
      </c>
      <c r="G13" s="75"/>
      <c r="H13" s="10">
        <f t="shared" si="2"/>
        <v>0</v>
      </c>
    </row>
    <row r="14" spans="1:8" ht="17" thickBot="1" x14ac:dyDescent="0.25">
      <c r="A14" s="76" t="s">
        <v>15</v>
      </c>
      <c r="B14" s="77"/>
      <c r="C14" s="77"/>
      <c r="D14" s="77"/>
      <c r="E14" s="77"/>
      <c r="F14" s="77"/>
      <c r="G14" s="77"/>
      <c r="H14" s="27">
        <f>SUM(H6:H13)</f>
        <v>0</v>
      </c>
    </row>
    <row r="17" spans="1:8" ht="17" thickBot="1" x14ac:dyDescent="0.25">
      <c r="A17" s="2" t="s">
        <v>41</v>
      </c>
      <c r="G17" s="14"/>
      <c r="H17" s="14"/>
    </row>
    <row r="18" spans="1:8" ht="17" thickBot="1" x14ac:dyDescent="0.25">
      <c r="A18" s="22" t="s">
        <v>34</v>
      </c>
      <c r="B18" s="40"/>
      <c r="C18" s="40"/>
      <c r="D18" s="40"/>
      <c r="E18" s="40"/>
      <c r="F18" s="41"/>
      <c r="G18" s="14"/>
      <c r="H18" s="14"/>
    </row>
    <row r="19" spans="1:8" ht="17" thickBot="1" x14ac:dyDescent="0.25">
      <c r="B19" s="42" t="s">
        <v>35</v>
      </c>
      <c r="C19" s="42"/>
      <c r="D19" s="42"/>
      <c r="E19" s="42"/>
      <c r="F19" s="43"/>
      <c r="G19" s="44">
        <f>INT(B18*2/3)</f>
        <v>0</v>
      </c>
      <c r="H19" s="46"/>
    </row>
    <row r="20" spans="1:8" ht="17" thickBot="1" x14ac:dyDescent="0.25">
      <c r="G20" s="14"/>
      <c r="H20" s="14"/>
    </row>
    <row r="21" spans="1:8" ht="17" thickBot="1" x14ac:dyDescent="0.25">
      <c r="A21" s="47" t="s">
        <v>42</v>
      </c>
      <c r="B21" s="47"/>
      <c r="C21" s="47"/>
      <c r="D21" s="47"/>
      <c r="E21" s="47"/>
      <c r="F21" s="47"/>
      <c r="G21" s="72">
        <f>MIN(H14,G19)</f>
        <v>0</v>
      </c>
      <c r="H21" s="73"/>
    </row>
    <row r="24" spans="1:8" x14ac:dyDescent="0.2">
      <c r="A24" s="2" t="s">
        <v>51</v>
      </c>
    </row>
  </sheetData>
  <mergeCells count="8">
    <mergeCell ref="A21:F21"/>
    <mergeCell ref="G21:H21"/>
    <mergeCell ref="B2:H2"/>
    <mergeCell ref="G6:G13"/>
    <mergeCell ref="A14:G14"/>
    <mergeCell ref="B18:F18"/>
    <mergeCell ref="B19:F19"/>
    <mergeCell ref="G19:H19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41"/>
  <sheetViews>
    <sheetView showZeros="0" view="pageBreakPreview" zoomScale="60" zoomScaleNormal="100" workbookViewId="0">
      <selection activeCell="B2" sqref="B2:I2"/>
    </sheetView>
  </sheetViews>
  <sheetFormatPr defaultColWidth="9" defaultRowHeight="13" x14ac:dyDescent="0.2"/>
  <cols>
    <col min="1" max="1" width="24.6328125" style="2" customWidth="1"/>
    <col min="2" max="6" width="5.7265625" style="2" customWidth="1"/>
    <col min="7" max="8" width="9.26953125" style="2" bestFit="1" customWidth="1"/>
    <col min="9" max="9" width="11.08984375" style="2" customWidth="1"/>
    <col min="10" max="16384" width="9" style="2"/>
  </cols>
  <sheetData>
    <row r="2" spans="1:9" ht="22.5" customHeight="1" thickBot="1" x14ac:dyDescent="0.25">
      <c r="A2" s="1" t="s">
        <v>0</v>
      </c>
      <c r="B2" s="65" t="s">
        <v>48</v>
      </c>
      <c r="C2" s="65"/>
      <c r="D2" s="65"/>
      <c r="E2" s="65"/>
      <c r="F2" s="65"/>
      <c r="G2" s="65"/>
      <c r="H2" s="65"/>
      <c r="I2" s="65"/>
    </row>
    <row r="4" spans="1:9" ht="13.5" thickBot="1" x14ac:dyDescent="0.25">
      <c r="A4" s="2" t="s">
        <v>1</v>
      </c>
    </row>
    <row r="5" spans="1:9" s="4" customFormat="1" ht="13.5" customHeight="1" x14ac:dyDescent="0.2">
      <c r="A5" s="66" t="s">
        <v>2</v>
      </c>
      <c r="B5" s="68" t="s">
        <v>3</v>
      </c>
      <c r="C5" s="70" t="s">
        <v>4</v>
      </c>
      <c r="D5" s="70"/>
      <c r="E5" s="70"/>
      <c r="F5" s="71"/>
      <c r="G5" s="57" t="s">
        <v>5</v>
      </c>
      <c r="H5" s="70"/>
      <c r="I5" s="3" t="s">
        <v>6</v>
      </c>
    </row>
    <row r="6" spans="1:9" s="4" customFormat="1" x14ac:dyDescent="0.2">
      <c r="A6" s="67"/>
      <c r="B6" s="69"/>
      <c r="C6" s="5" t="s">
        <v>7</v>
      </c>
      <c r="D6" s="5" t="s">
        <v>8</v>
      </c>
      <c r="E6" s="5" t="s">
        <v>9</v>
      </c>
      <c r="F6" s="6" t="s">
        <v>10</v>
      </c>
      <c r="G6" s="28" t="s">
        <v>11</v>
      </c>
      <c r="H6" s="5" t="s">
        <v>12</v>
      </c>
      <c r="I6" s="7" t="s">
        <v>13</v>
      </c>
    </row>
    <row r="7" spans="1:9" x14ac:dyDescent="0.2">
      <c r="A7" s="31" t="s">
        <v>43</v>
      </c>
      <c r="B7" s="8" t="s">
        <v>47</v>
      </c>
      <c r="C7" s="9">
        <v>1</v>
      </c>
      <c r="D7" s="9">
        <v>5</v>
      </c>
      <c r="E7" s="9">
        <v>1</v>
      </c>
      <c r="F7" s="10">
        <f t="shared" ref="F7:F12" si="0">SUM(C7:E7)</f>
        <v>7</v>
      </c>
      <c r="G7" s="11">
        <f>IF(F7=0,0,IF(F7&lt;3,1390000,0))</f>
        <v>0</v>
      </c>
      <c r="H7" s="12">
        <f>IF(F7&gt;=3,1210000+60000*F7,0)</f>
        <v>1630000</v>
      </c>
      <c r="I7" s="32">
        <f>IF(B7="〇",100000,0)</f>
        <v>100000</v>
      </c>
    </row>
    <row r="8" spans="1:9" x14ac:dyDescent="0.2">
      <c r="A8" s="31" t="s">
        <v>44</v>
      </c>
      <c r="B8" s="8" t="s">
        <v>47</v>
      </c>
      <c r="C8" s="9">
        <v>2</v>
      </c>
      <c r="D8" s="9"/>
      <c r="E8" s="9"/>
      <c r="F8" s="10">
        <f t="shared" si="0"/>
        <v>2</v>
      </c>
      <c r="G8" s="11">
        <f t="shared" ref="G8:G12" si="1">IF(F8=0,0,IF(F8&lt;3,1390000,0))</f>
        <v>1390000</v>
      </c>
      <c r="H8" s="12">
        <f t="shared" ref="H8:H12" si="2">IF(F8&gt;=3,1210000+60000*F8,0)</f>
        <v>0</v>
      </c>
      <c r="I8" s="32">
        <f t="shared" ref="I8:I12" si="3">IF(B8="〇",100000,0)</f>
        <v>100000</v>
      </c>
    </row>
    <row r="9" spans="1:9" x14ac:dyDescent="0.2">
      <c r="A9" s="31" t="s">
        <v>45</v>
      </c>
      <c r="B9" s="8" t="s">
        <v>47</v>
      </c>
      <c r="C9" s="9">
        <v>1</v>
      </c>
      <c r="D9" s="9">
        <v>2</v>
      </c>
      <c r="E9" s="9">
        <v>1</v>
      </c>
      <c r="F9" s="10">
        <f t="shared" si="0"/>
        <v>4</v>
      </c>
      <c r="G9" s="11">
        <f t="shared" si="1"/>
        <v>0</v>
      </c>
      <c r="H9" s="12">
        <f t="shared" si="2"/>
        <v>1450000</v>
      </c>
      <c r="I9" s="32">
        <f t="shared" si="3"/>
        <v>100000</v>
      </c>
    </row>
    <row r="10" spans="1:9" x14ac:dyDescent="0.2">
      <c r="A10" s="31" t="s">
        <v>46</v>
      </c>
      <c r="B10" s="8" t="s">
        <v>14</v>
      </c>
      <c r="C10" s="9">
        <v>2</v>
      </c>
      <c r="D10" s="9"/>
      <c r="E10" s="9"/>
      <c r="F10" s="10">
        <f t="shared" si="0"/>
        <v>2</v>
      </c>
      <c r="G10" s="11">
        <f t="shared" si="1"/>
        <v>1390000</v>
      </c>
      <c r="H10" s="12">
        <f t="shared" si="2"/>
        <v>0</v>
      </c>
      <c r="I10" s="32">
        <f t="shared" si="3"/>
        <v>0</v>
      </c>
    </row>
    <row r="11" spans="1:9" x14ac:dyDescent="0.2">
      <c r="A11" s="31"/>
      <c r="B11" s="8" t="s">
        <v>14</v>
      </c>
      <c r="C11" s="9"/>
      <c r="D11" s="9"/>
      <c r="E11" s="9"/>
      <c r="F11" s="10">
        <f t="shared" si="0"/>
        <v>0</v>
      </c>
      <c r="G11" s="11">
        <f t="shared" si="1"/>
        <v>0</v>
      </c>
      <c r="H11" s="12">
        <f t="shared" si="2"/>
        <v>0</v>
      </c>
      <c r="I11" s="36">
        <f t="shared" si="3"/>
        <v>0</v>
      </c>
    </row>
    <row r="12" spans="1:9" ht="13.5" thickBot="1" x14ac:dyDescent="0.25">
      <c r="A12" s="33"/>
      <c r="B12" s="34" t="s">
        <v>14</v>
      </c>
      <c r="C12" s="13"/>
      <c r="D12" s="13"/>
      <c r="E12" s="13"/>
      <c r="F12" s="35">
        <f t="shared" si="0"/>
        <v>0</v>
      </c>
      <c r="G12" s="11">
        <f t="shared" si="1"/>
        <v>0</v>
      </c>
      <c r="H12" s="12">
        <f t="shared" si="2"/>
        <v>0</v>
      </c>
      <c r="I12" s="32">
        <f t="shared" si="3"/>
        <v>0</v>
      </c>
    </row>
    <row r="13" spans="1:9" ht="24" customHeight="1" thickBot="1" x14ac:dyDescent="0.25">
      <c r="A13" s="53" t="s">
        <v>15</v>
      </c>
      <c r="B13" s="54"/>
      <c r="C13" s="54"/>
      <c r="D13" s="54"/>
      <c r="E13" s="54"/>
      <c r="F13" s="55"/>
      <c r="G13" s="37">
        <f>SUM(G7:I12)</f>
        <v>6160000</v>
      </c>
      <c r="H13" s="38"/>
      <c r="I13" s="39"/>
    </row>
    <row r="14" spans="1:9" ht="17" thickBot="1" x14ac:dyDescent="0.25">
      <c r="G14" s="14"/>
      <c r="H14" s="14"/>
      <c r="I14" s="14"/>
    </row>
    <row r="15" spans="1:9" ht="24" customHeight="1" thickBot="1" x14ac:dyDescent="0.25">
      <c r="A15" s="2" t="s">
        <v>16</v>
      </c>
      <c r="G15" s="37">
        <v>305000</v>
      </c>
      <c r="H15" s="38"/>
      <c r="I15" s="39"/>
    </row>
    <row r="16" spans="1:9" ht="16.5" x14ac:dyDescent="0.2">
      <c r="G16" s="14"/>
      <c r="H16" s="14"/>
      <c r="I16" s="14"/>
    </row>
    <row r="17" spans="1:9" ht="17" thickBot="1" x14ac:dyDescent="0.25">
      <c r="A17" s="2" t="s">
        <v>17</v>
      </c>
      <c r="G17" s="14"/>
      <c r="H17" s="14"/>
      <c r="I17" s="14"/>
    </row>
    <row r="18" spans="1:9" ht="16.5" x14ac:dyDescent="0.2">
      <c r="A18" s="15"/>
      <c r="B18" s="29" t="s">
        <v>18</v>
      </c>
      <c r="C18" s="56" t="s">
        <v>19</v>
      </c>
      <c r="D18" s="57"/>
      <c r="E18" s="58" t="s">
        <v>20</v>
      </c>
      <c r="F18" s="59"/>
      <c r="G18" s="14"/>
      <c r="H18" s="14"/>
      <c r="I18" s="14"/>
    </row>
    <row r="19" spans="1:9" ht="16.5" x14ac:dyDescent="0.2">
      <c r="A19" s="17" t="s">
        <v>21</v>
      </c>
      <c r="B19" s="8" t="s">
        <v>47</v>
      </c>
      <c r="C19" s="60">
        <v>25000</v>
      </c>
      <c r="D19" s="61"/>
      <c r="E19" s="51">
        <f>IF(B19="〇",C19,0)</f>
        <v>25000</v>
      </c>
      <c r="F19" s="52"/>
      <c r="G19" s="14"/>
      <c r="H19" s="14"/>
      <c r="I19" s="14"/>
    </row>
    <row r="20" spans="1:9" ht="17" thickBot="1" x14ac:dyDescent="0.25">
      <c r="A20" s="19" t="s">
        <v>22</v>
      </c>
      <c r="B20" s="8"/>
      <c r="C20" s="49">
        <v>20000</v>
      </c>
      <c r="D20" s="50"/>
      <c r="E20" s="51">
        <f>IF(B20="〇",C20,0)</f>
        <v>0</v>
      </c>
      <c r="F20" s="52"/>
      <c r="G20" s="14"/>
      <c r="H20" s="14"/>
      <c r="I20" s="14"/>
    </row>
    <row r="21" spans="1:9" ht="24" customHeight="1" thickBot="1" x14ac:dyDescent="0.25">
      <c r="A21" s="53" t="s">
        <v>15</v>
      </c>
      <c r="B21" s="54"/>
      <c r="C21" s="54"/>
      <c r="D21" s="54"/>
      <c r="E21" s="54"/>
      <c r="F21" s="55"/>
      <c r="G21" s="38">
        <f>SUM(E19:F20)</f>
        <v>25000</v>
      </c>
      <c r="H21" s="38"/>
      <c r="I21" s="39"/>
    </row>
    <row r="22" spans="1:9" ht="16.5" x14ac:dyDescent="0.2">
      <c r="B22" s="4"/>
      <c r="G22" s="14"/>
      <c r="H22" s="14"/>
      <c r="I22" s="14"/>
    </row>
    <row r="23" spans="1:9" ht="17" thickBot="1" x14ac:dyDescent="0.25">
      <c r="A23" s="2" t="s">
        <v>23</v>
      </c>
      <c r="G23" s="14"/>
      <c r="H23" s="14"/>
      <c r="I23" s="14"/>
    </row>
    <row r="24" spans="1:9" ht="16.5" x14ac:dyDescent="0.2">
      <c r="A24" s="15"/>
      <c r="B24" s="29" t="s">
        <v>24</v>
      </c>
      <c r="C24" s="56" t="s">
        <v>19</v>
      </c>
      <c r="D24" s="57"/>
      <c r="E24" s="58" t="s">
        <v>20</v>
      </c>
      <c r="F24" s="59"/>
      <c r="G24" s="14"/>
      <c r="H24" s="20" t="s">
        <v>25</v>
      </c>
      <c r="I24" s="21">
        <v>50000</v>
      </c>
    </row>
    <row r="25" spans="1:9" ht="16.5" x14ac:dyDescent="0.2">
      <c r="A25" s="17" t="s">
        <v>26</v>
      </c>
      <c r="B25" s="8" t="s">
        <v>47</v>
      </c>
      <c r="C25" s="60">
        <v>50000</v>
      </c>
      <c r="D25" s="61"/>
      <c r="E25" s="51">
        <f>IF(B25="〇",C25,0)</f>
        <v>50000</v>
      </c>
      <c r="F25" s="52"/>
      <c r="G25" s="14"/>
      <c r="H25" s="14"/>
      <c r="I25" s="14"/>
    </row>
    <row r="26" spans="1:9" ht="17" thickBot="1" x14ac:dyDescent="0.25">
      <c r="A26" s="19" t="s">
        <v>27</v>
      </c>
      <c r="B26" s="8" t="s">
        <v>47</v>
      </c>
      <c r="C26" s="49">
        <v>50000</v>
      </c>
      <c r="D26" s="50"/>
      <c r="E26" s="51">
        <f>IF(B26="〇",C26,0)</f>
        <v>50000</v>
      </c>
      <c r="F26" s="52"/>
      <c r="G26" s="14"/>
      <c r="H26" s="14"/>
      <c r="I26" s="14"/>
    </row>
    <row r="27" spans="1:9" ht="24" customHeight="1" thickBot="1" x14ac:dyDescent="0.25">
      <c r="A27" s="53" t="s">
        <v>15</v>
      </c>
      <c r="B27" s="54"/>
      <c r="C27" s="54"/>
      <c r="D27" s="54"/>
      <c r="E27" s="54"/>
      <c r="F27" s="55"/>
      <c r="G27" s="38">
        <f>MIN(50000,SUM(E25:F26))</f>
        <v>50000</v>
      </c>
      <c r="H27" s="38"/>
      <c r="I27" s="39"/>
    </row>
    <row r="28" spans="1:9" ht="16.5" x14ac:dyDescent="0.2">
      <c r="B28" s="4"/>
      <c r="G28" s="14"/>
      <c r="H28" s="14"/>
      <c r="I28" s="14"/>
    </row>
    <row r="29" spans="1:9" ht="17" thickBot="1" x14ac:dyDescent="0.25">
      <c r="A29" s="2" t="s">
        <v>28</v>
      </c>
      <c r="B29" s="4"/>
      <c r="G29" s="14"/>
      <c r="H29" s="14"/>
      <c r="I29" s="14"/>
    </row>
    <row r="30" spans="1:9" ht="16.5" x14ac:dyDescent="0.2">
      <c r="A30" s="15"/>
      <c r="B30" s="29" t="s">
        <v>29</v>
      </c>
      <c r="C30" s="56" t="s">
        <v>19</v>
      </c>
      <c r="D30" s="57"/>
      <c r="E30" s="58" t="s">
        <v>20</v>
      </c>
      <c r="F30" s="59"/>
      <c r="G30" s="14"/>
      <c r="H30" s="20" t="s">
        <v>25</v>
      </c>
      <c r="I30" s="21">
        <v>50000</v>
      </c>
    </row>
    <row r="31" spans="1:9" ht="16.5" x14ac:dyDescent="0.2">
      <c r="A31" s="17" t="s">
        <v>30</v>
      </c>
      <c r="B31" s="9">
        <v>4</v>
      </c>
      <c r="C31" s="60">
        <v>8000</v>
      </c>
      <c r="D31" s="61"/>
      <c r="E31" s="51">
        <f>B31*C31</f>
        <v>32000</v>
      </c>
      <c r="F31" s="52"/>
      <c r="G31" s="14"/>
      <c r="H31" s="14"/>
      <c r="I31" s="14"/>
    </row>
    <row r="32" spans="1:9" ht="17" thickBot="1" x14ac:dyDescent="0.25">
      <c r="A32" s="62" t="s">
        <v>31</v>
      </c>
      <c r="B32" s="63"/>
      <c r="C32" s="63"/>
      <c r="D32" s="50"/>
      <c r="E32" s="49">
        <f>SUM(E31:F31)</f>
        <v>32000</v>
      </c>
      <c r="F32" s="64"/>
      <c r="G32" s="14"/>
      <c r="H32" s="14"/>
      <c r="I32" s="14"/>
    </row>
    <row r="33" spans="1:9" ht="24" customHeight="1" thickBot="1" x14ac:dyDescent="0.25">
      <c r="A33" s="53" t="s">
        <v>15</v>
      </c>
      <c r="B33" s="54"/>
      <c r="C33" s="54"/>
      <c r="D33" s="54"/>
      <c r="E33" s="54"/>
      <c r="F33" s="55"/>
      <c r="G33" s="38">
        <f>MIN(E32,$I$30)</f>
        <v>32000</v>
      </c>
      <c r="H33" s="38"/>
      <c r="I33" s="39"/>
    </row>
    <row r="34" spans="1:9" ht="17" thickBot="1" x14ac:dyDescent="0.25">
      <c r="G34" s="14"/>
      <c r="H34" s="14"/>
      <c r="I34" s="14"/>
    </row>
    <row r="35" spans="1:9" ht="24" customHeight="1" thickBot="1" x14ac:dyDescent="0.25">
      <c r="A35" s="2" t="s">
        <v>32</v>
      </c>
      <c r="G35" s="37">
        <f>G13+G15+G21+G27+G33</f>
        <v>6572000</v>
      </c>
      <c r="H35" s="38"/>
      <c r="I35" s="39"/>
    </row>
    <row r="36" spans="1:9" ht="17.25" customHeight="1" x14ac:dyDescent="0.2">
      <c r="G36" s="14"/>
      <c r="H36" s="14"/>
      <c r="I36" s="14"/>
    </row>
    <row r="37" spans="1:9" ht="17" thickBot="1" x14ac:dyDescent="0.25">
      <c r="A37" s="2" t="s">
        <v>33</v>
      </c>
      <c r="G37" s="14"/>
      <c r="H37" s="14"/>
      <c r="I37" s="14"/>
    </row>
    <row r="38" spans="1:9" ht="17" thickBot="1" x14ac:dyDescent="0.25">
      <c r="A38" s="22" t="s">
        <v>34</v>
      </c>
      <c r="B38" s="40">
        <v>6500000</v>
      </c>
      <c r="C38" s="40"/>
      <c r="D38" s="40"/>
      <c r="E38" s="40"/>
      <c r="F38" s="41"/>
      <c r="G38" s="14"/>
      <c r="H38" s="14"/>
      <c r="I38" s="14"/>
    </row>
    <row r="39" spans="1:9" ht="24" customHeight="1" thickBot="1" x14ac:dyDescent="0.25">
      <c r="B39" s="42" t="s">
        <v>35</v>
      </c>
      <c r="C39" s="42"/>
      <c r="D39" s="42"/>
      <c r="E39" s="42"/>
      <c r="F39" s="43"/>
      <c r="G39" s="44">
        <f>INT(B38*2/3)</f>
        <v>4333333</v>
      </c>
      <c r="H39" s="45"/>
      <c r="I39" s="46"/>
    </row>
    <row r="40" spans="1:9" ht="17.25" customHeight="1" thickBot="1" x14ac:dyDescent="0.25">
      <c r="G40" s="14"/>
      <c r="H40" s="14"/>
      <c r="I40" s="14"/>
    </row>
    <row r="41" spans="1:9" ht="26.25" customHeight="1" thickBot="1" x14ac:dyDescent="0.25">
      <c r="A41" s="47" t="s">
        <v>36</v>
      </c>
      <c r="B41" s="47"/>
      <c r="C41" s="47"/>
      <c r="D41" s="47"/>
      <c r="E41" s="47"/>
      <c r="F41" s="47"/>
      <c r="G41" s="48">
        <f>MIN(G35,G39)</f>
        <v>4333333</v>
      </c>
      <c r="H41" s="48"/>
      <c r="I41" s="48"/>
    </row>
  </sheetData>
  <mergeCells count="38">
    <mergeCell ref="C20:D20"/>
    <mergeCell ref="E20:F20"/>
    <mergeCell ref="B2:I2"/>
    <mergeCell ref="A5:A6"/>
    <mergeCell ref="B5:B6"/>
    <mergeCell ref="C5:F5"/>
    <mergeCell ref="G5:H5"/>
    <mergeCell ref="A13:F13"/>
    <mergeCell ref="G13:I13"/>
    <mergeCell ref="G15:I15"/>
    <mergeCell ref="C18:D18"/>
    <mergeCell ref="E18:F18"/>
    <mergeCell ref="C19:D19"/>
    <mergeCell ref="E19:F19"/>
    <mergeCell ref="A21:F21"/>
    <mergeCell ref="G21:I21"/>
    <mergeCell ref="C24:D24"/>
    <mergeCell ref="E24:F24"/>
    <mergeCell ref="C25:D25"/>
    <mergeCell ref="E25:F25"/>
    <mergeCell ref="G33:I33"/>
    <mergeCell ref="C26:D26"/>
    <mergeCell ref="E26:F26"/>
    <mergeCell ref="A27:F27"/>
    <mergeCell ref="G27:I27"/>
    <mergeCell ref="C30:D30"/>
    <mergeCell ref="E30:F30"/>
    <mergeCell ref="C31:D31"/>
    <mergeCell ref="E31:F31"/>
    <mergeCell ref="A32:D32"/>
    <mergeCell ref="E32:F32"/>
    <mergeCell ref="A33:F33"/>
    <mergeCell ref="G35:I35"/>
    <mergeCell ref="B38:F38"/>
    <mergeCell ref="B39:F39"/>
    <mergeCell ref="G39:I39"/>
    <mergeCell ref="A41:F41"/>
    <mergeCell ref="G41:I41"/>
  </mergeCells>
  <phoneticPr fontId="3"/>
  <dataValidations count="1">
    <dataValidation type="list" allowBlank="1" showInputMessage="1" showErrorMessage="1" promptTitle="〇,－" sqref="B25:B26 B19:B20 B7:B12" xr:uid="{00000000-0002-0000-0200-000000000000}">
      <formula1>"〇,－"</formula1>
    </dataValidation>
  </dataValidations>
  <pageMargins left="0.78700000000000003" right="0.78700000000000003" top="0.98399999999999999" bottom="0.98399999999999999" header="0.51200000000000001" footer="0.51200000000000001"/>
  <pageSetup paperSize="9" scale="68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H21"/>
  <sheetViews>
    <sheetView view="pageBreakPreview" zoomScale="60" zoomScaleNormal="100" workbookViewId="0">
      <selection activeCell="B23" sqref="B23"/>
    </sheetView>
  </sheetViews>
  <sheetFormatPr defaultColWidth="9" defaultRowHeight="13" x14ac:dyDescent="0.2"/>
  <cols>
    <col min="1" max="1" width="24.6328125" style="2" customWidth="1"/>
    <col min="2" max="2" width="5.7265625" style="2" customWidth="1"/>
    <col min="3" max="3" width="6.90625" style="2" customWidth="1"/>
    <col min="4" max="6" width="5.7265625" style="2" customWidth="1"/>
    <col min="7" max="7" width="9.26953125" style="2" bestFit="1" customWidth="1"/>
    <col min="8" max="8" width="17.453125" style="2" customWidth="1"/>
    <col min="9" max="16384" width="9" style="2"/>
  </cols>
  <sheetData>
    <row r="2" spans="1:8" ht="17" thickBot="1" x14ac:dyDescent="0.25">
      <c r="A2" s="1" t="s">
        <v>0</v>
      </c>
      <c r="B2" s="65" t="s">
        <v>49</v>
      </c>
      <c r="C2" s="65"/>
      <c r="D2" s="65"/>
      <c r="E2" s="65"/>
      <c r="F2" s="65"/>
      <c r="G2" s="65"/>
      <c r="H2" s="65"/>
    </row>
    <row r="4" spans="1:8" ht="13.5" thickBot="1" x14ac:dyDescent="0.25">
      <c r="A4" s="2" t="s">
        <v>1</v>
      </c>
    </row>
    <row r="5" spans="1:8" x14ac:dyDescent="0.2">
      <c r="A5" s="23" t="s">
        <v>2</v>
      </c>
      <c r="B5" s="29" t="s">
        <v>37</v>
      </c>
      <c r="C5" s="29" t="s">
        <v>38</v>
      </c>
      <c r="D5" s="29" t="s">
        <v>39</v>
      </c>
      <c r="E5" s="29" t="s">
        <v>40</v>
      </c>
      <c r="F5" s="29" t="s">
        <v>15</v>
      </c>
      <c r="G5" s="29" t="s">
        <v>19</v>
      </c>
      <c r="H5" s="30" t="s">
        <v>20</v>
      </c>
    </row>
    <row r="6" spans="1:8" x14ac:dyDescent="0.2">
      <c r="A6" s="25" t="s">
        <v>50</v>
      </c>
      <c r="B6" s="9">
        <v>12</v>
      </c>
      <c r="C6" s="12">
        <f>IF(B6&lt;12,0,IF(B6&lt;16,1,IF(B6&lt;26,2,IF(B6&lt;41,3,IF(B6&lt;61,4,IF(B6&lt;81,5,IF(B6&lt;101,6,IF(B6&lt;151,7))))))))</f>
        <v>1</v>
      </c>
      <c r="D6" s="9">
        <v>10</v>
      </c>
      <c r="E6" s="9">
        <v>1</v>
      </c>
      <c r="F6" s="12">
        <f>C6*D6*E6</f>
        <v>10</v>
      </c>
      <c r="G6" s="74">
        <v>4800</v>
      </c>
      <c r="H6" s="10">
        <f>F6*$G$6</f>
        <v>48000</v>
      </c>
    </row>
    <row r="7" spans="1:8" x14ac:dyDescent="0.2">
      <c r="A7" s="25" t="s">
        <v>50</v>
      </c>
      <c r="B7" s="9">
        <v>15</v>
      </c>
      <c r="C7" s="12">
        <f t="shared" ref="C7:C13" si="0">IF(B7&lt;12,0,IF(B7&lt;16,1,IF(B7&lt;26,2,IF(B7&lt;41,3,IF(B7&lt;61,4,IF(B7&lt;81,5,IF(B7&lt;101,6,IF(B7&lt;151,7))))))))</f>
        <v>1</v>
      </c>
      <c r="D7" s="9">
        <v>5</v>
      </c>
      <c r="E7" s="9">
        <v>1</v>
      </c>
      <c r="F7" s="12">
        <f t="shared" ref="F7:F13" si="1">C7*D7*E7</f>
        <v>5</v>
      </c>
      <c r="G7" s="75"/>
      <c r="H7" s="10">
        <f t="shared" ref="H7:H13" si="2">F7*$G$6</f>
        <v>24000</v>
      </c>
    </row>
    <row r="8" spans="1:8" x14ac:dyDescent="0.2">
      <c r="A8" s="25" t="s">
        <v>50</v>
      </c>
      <c r="B8" s="9">
        <v>16</v>
      </c>
      <c r="C8" s="12">
        <f t="shared" si="0"/>
        <v>2</v>
      </c>
      <c r="D8" s="9">
        <v>8</v>
      </c>
      <c r="E8" s="9">
        <v>1</v>
      </c>
      <c r="F8" s="12">
        <f t="shared" si="1"/>
        <v>16</v>
      </c>
      <c r="G8" s="75"/>
      <c r="H8" s="10">
        <f t="shared" si="2"/>
        <v>76800</v>
      </c>
    </row>
    <row r="9" spans="1:8" x14ac:dyDescent="0.2">
      <c r="A9" s="25" t="s">
        <v>50</v>
      </c>
      <c r="B9" s="9">
        <v>48</v>
      </c>
      <c r="C9" s="12">
        <f t="shared" si="0"/>
        <v>4</v>
      </c>
      <c r="D9" s="9">
        <v>20</v>
      </c>
      <c r="E9" s="9">
        <v>1</v>
      </c>
      <c r="F9" s="12">
        <f t="shared" si="1"/>
        <v>80</v>
      </c>
      <c r="G9" s="75"/>
      <c r="H9" s="10">
        <f t="shared" si="2"/>
        <v>384000</v>
      </c>
    </row>
    <row r="10" spans="1:8" x14ac:dyDescent="0.2">
      <c r="A10" s="25"/>
      <c r="B10" s="9"/>
      <c r="C10" s="12">
        <f t="shared" si="0"/>
        <v>0</v>
      </c>
      <c r="D10" s="9"/>
      <c r="E10" s="9"/>
      <c r="F10" s="12">
        <f t="shared" si="1"/>
        <v>0</v>
      </c>
      <c r="G10" s="75"/>
      <c r="H10" s="10">
        <f t="shared" si="2"/>
        <v>0</v>
      </c>
    </row>
    <row r="11" spans="1:8" x14ac:dyDescent="0.2">
      <c r="A11" s="25"/>
      <c r="B11" s="9"/>
      <c r="C11" s="12">
        <f t="shared" si="0"/>
        <v>0</v>
      </c>
      <c r="D11" s="9"/>
      <c r="E11" s="9"/>
      <c r="F11" s="12">
        <f t="shared" si="1"/>
        <v>0</v>
      </c>
      <c r="G11" s="75"/>
      <c r="H11" s="10">
        <f t="shared" si="2"/>
        <v>0</v>
      </c>
    </row>
    <row r="12" spans="1:8" x14ac:dyDescent="0.2">
      <c r="A12" s="25"/>
      <c r="B12" s="9"/>
      <c r="C12" s="12">
        <f t="shared" si="0"/>
        <v>0</v>
      </c>
      <c r="D12" s="9"/>
      <c r="E12" s="9"/>
      <c r="F12" s="12">
        <f t="shared" si="1"/>
        <v>0</v>
      </c>
      <c r="G12" s="75"/>
      <c r="H12" s="10">
        <f t="shared" si="2"/>
        <v>0</v>
      </c>
    </row>
    <row r="13" spans="1:8" ht="13.5" thickBot="1" x14ac:dyDescent="0.25">
      <c r="A13" s="26"/>
      <c r="B13" s="13"/>
      <c r="C13" s="12">
        <f t="shared" si="0"/>
        <v>0</v>
      </c>
      <c r="D13" s="13"/>
      <c r="E13" s="13"/>
      <c r="F13" s="12">
        <f t="shared" si="1"/>
        <v>0</v>
      </c>
      <c r="G13" s="75"/>
      <c r="H13" s="10">
        <f t="shared" si="2"/>
        <v>0</v>
      </c>
    </row>
    <row r="14" spans="1:8" ht="17" thickBot="1" x14ac:dyDescent="0.25">
      <c r="A14" s="76" t="s">
        <v>15</v>
      </c>
      <c r="B14" s="77"/>
      <c r="C14" s="77"/>
      <c r="D14" s="77"/>
      <c r="E14" s="77"/>
      <c r="F14" s="77"/>
      <c r="G14" s="77"/>
      <c r="H14" s="27">
        <f>SUM(H6:H13)</f>
        <v>532800</v>
      </c>
    </row>
    <row r="17" spans="1:8" ht="17" thickBot="1" x14ac:dyDescent="0.25">
      <c r="A17" s="2" t="s">
        <v>41</v>
      </c>
      <c r="G17" s="14"/>
      <c r="H17" s="14"/>
    </row>
    <row r="18" spans="1:8" ht="17" thickBot="1" x14ac:dyDescent="0.25">
      <c r="A18" s="22" t="s">
        <v>34</v>
      </c>
      <c r="B18" s="40">
        <v>1400000</v>
      </c>
      <c r="C18" s="40"/>
      <c r="D18" s="40"/>
      <c r="E18" s="40"/>
      <c r="F18" s="41"/>
      <c r="G18" s="14"/>
      <c r="H18" s="14"/>
    </row>
    <row r="19" spans="1:8" ht="17" thickBot="1" x14ac:dyDescent="0.25">
      <c r="B19" s="42" t="s">
        <v>35</v>
      </c>
      <c r="C19" s="42"/>
      <c r="D19" s="42"/>
      <c r="E19" s="42"/>
      <c r="F19" s="43"/>
      <c r="G19" s="44">
        <f>INT(B18*2/3)</f>
        <v>933333</v>
      </c>
      <c r="H19" s="46"/>
    </row>
    <row r="20" spans="1:8" ht="17" thickBot="1" x14ac:dyDescent="0.25">
      <c r="G20" s="14"/>
      <c r="H20" s="14"/>
    </row>
    <row r="21" spans="1:8" ht="17" thickBot="1" x14ac:dyDescent="0.25">
      <c r="A21" s="47" t="s">
        <v>42</v>
      </c>
      <c r="B21" s="47"/>
      <c r="C21" s="47"/>
      <c r="D21" s="47"/>
      <c r="E21" s="47"/>
      <c r="F21" s="47"/>
      <c r="G21" s="72">
        <f>MIN(H14,G19)</f>
        <v>532800</v>
      </c>
      <c r="H21" s="73"/>
    </row>
  </sheetData>
  <mergeCells count="8">
    <mergeCell ref="A21:F21"/>
    <mergeCell ref="G21:H21"/>
    <mergeCell ref="B2:H2"/>
    <mergeCell ref="G6:G13"/>
    <mergeCell ref="A14:G14"/>
    <mergeCell ref="B18:F18"/>
    <mergeCell ref="B19:F19"/>
    <mergeCell ref="G19:H19"/>
  </mergeCells>
  <phoneticPr fontId="3"/>
  <pageMargins left="0.7" right="0.7" top="0.75" bottom="0.75" header="0.3" footer="0.3"/>
  <pageSetup paperSize="9"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普通 </vt:lpstr>
      <vt:lpstr>短期 </vt:lpstr>
      <vt:lpstr>普通  (記載例)</vt:lpstr>
      <vt:lpstr>短期  (記載例)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2021-06-01T08:14:10Z</dcterms:created>
  <dcterms:modified xsi:type="dcterms:W3CDTF">2021-06-03T06:37:57Z</dcterms:modified>
</cp:coreProperties>
</file>