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0" documentId="13_ncr:1_{B37291FB-B05B-4D6B-9B9B-09227D763F4A}" xr6:coauthVersionLast="36" xr6:coauthVersionMax="47" xr10:uidLastSave="{00000000-0000-0000-0000-000000000000}"/>
  <workbookProtection workbookAlgorithmName="SHA-512" workbookHashValue="hUAldUrs289gzbWmZKbRiJ9TqqNP7rivxnbPVKNdQu5MnL0bSF5aUaU2CPcfR2qhhOm66UlY/5kIu7vPdY4iCw==" workbookSaltValue="KSnAsowR43wlNHT6PBg6zQ==" workbookSpinCount="100000" lockStructure="1"/>
  <bookViews>
    <workbookView xWindow="0" yWindow="0" windowWidth="19200" windowHeight="6140" xr2:uid="{0D65489E-7A5E-44EC-ADB0-A0D5DE91E98F}"/>
  </bookViews>
  <sheets>
    <sheet name="様式第１号" sheetId="1" r:id="rId1"/>
    <sheet name="別紙1" sheetId="8" r:id="rId2"/>
    <sheet name="表２原油換算エネルギー使用量算定表" sheetId="5" r:id="rId3"/>
    <sheet name="表３温室効果ガス排出量算定表" sheetId="6" r:id="rId4"/>
    <sheet name="表６　控除後排出量算定表" sheetId="7" r:id="rId5"/>
    <sheet name="(変更不可)取りまとめ用シート" sheetId="4" state="hidden" r:id="rId6"/>
    <sheet name="産業分類表" sheetId="3" state="hidden" r:id="rId7"/>
  </sheets>
  <externalReferences>
    <externalReference r:id="rId8"/>
  </externalReferences>
  <definedNames>
    <definedName name="A農業・林業">産業分類表!$A$2:$A$3</definedName>
    <definedName name="B漁業">産業分類表!$B$2:$B$3</definedName>
    <definedName name="C鉱業・採石業・砂利採取業">産業分類表!$C$2:$C$3</definedName>
    <definedName name="D建設業">産業分類表!$D$2:$D$4</definedName>
    <definedName name="E製造業">産業分類表!$E$2:$E$25</definedName>
    <definedName name="F電気・ガス・熱供給・水道業">産業分類表!$F$2:$F$5</definedName>
    <definedName name="G情報通信業">産業分類表!$G$2:$G$6</definedName>
    <definedName name="H運輸業・郵便業">産業分類表!$H$2:$H$9</definedName>
    <definedName name="I卸売業・小売業">産業分類表!$I$2:$I$13</definedName>
    <definedName name="J銀行業">産業分類表!$J$2:$J$7</definedName>
    <definedName name="K不動産業・物品賃貸業">産業分類表!$K$2:$K$4</definedName>
    <definedName name="L学術研究・専門・技術サービス業">産業分類表!$L$2:$L$5</definedName>
    <definedName name="M宿泊業・飲食サービス業">産業分類表!$M$2:$M$4</definedName>
    <definedName name="N生活関連サービス業・娯楽業">産業分類表!$N$2:$N$4</definedName>
    <definedName name="O教育・学習支援業">産業分類表!$O$2:$O$3</definedName>
    <definedName name="_xlnm.Print_Area" localSheetId="2">表２原油換算エネルギー使用量算定表!$B$1:$L$61</definedName>
    <definedName name="_xlnm.Print_Area" localSheetId="3">表３温室効果ガス排出量算定表!$A$1:$P$89</definedName>
    <definedName name="_xlnm.Print_Area" localSheetId="4">'表６　控除後排出量算定表'!$A$1:$D$14</definedName>
    <definedName name="_xlnm.Print_Area" localSheetId="1">別紙1!$A$1:$X$90</definedName>
    <definedName name="_xlnm.Print_Area" localSheetId="0">様式第１号!$A$1:$V$55</definedName>
    <definedName name="P医療・福祉">産業分類表!$P$2:$P$4</definedName>
    <definedName name="Q複合サービス事業">産業分類表!$Q$2:$Q$3</definedName>
    <definedName name="Rサービス業等">産業分類表!$R$2:$R$10</definedName>
    <definedName name="S公務">産業分類表!$S$2:$S$3</definedName>
    <definedName name="その他">産業分類表!$T$2</definedName>
    <definedName name="大分類" localSheetId="1">[1]産業分類表!$A$1:$T$1</definedName>
    <definedName name="大分類">産業分類表!$A$1:$T$1</definedName>
    <definedName name="燃料">#REF!</definedName>
    <definedName name="報告年度">#REF!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7" l="1"/>
  <c r="L40" i="8" l="1"/>
  <c r="L36" i="8"/>
  <c r="L33" i="8"/>
  <c r="L30" i="8"/>
  <c r="L27" i="8"/>
  <c r="BT4" i="4" l="1"/>
  <c r="BS4" i="4"/>
  <c r="BR4" i="4"/>
  <c r="BQ4" i="4"/>
  <c r="BP4" i="4"/>
  <c r="BO4" i="4"/>
  <c r="BN4" i="4"/>
  <c r="BM4" i="4"/>
  <c r="BL4" i="4"/>
  <c r="BK4" i="4"/>
  <c r="BJ4" i="4"/>
  <c r="BI4" i="4"/>
  <c r="BH4" i="4"/>
  <c r="BG4" i="4"/>
  <c r="BF4" i="4"/>
  <c r="BE4" i="4"/>
  <c r="BD4" i="4"/>
  <c r="BC4" i="4"/>
  <c r="AY4" i="4"/>
  <c r="AW4" i="4"/>
  <c r="AV4" i="4"/>
  <c r="AT4" i="4"/>
  <c r="AS4" i="4"/>
  <c r="AQ4" i="4"/>
  <c r="AP4" i="4"/>
  <c r="AL4" i="4"/>
  <c r="AK4" i="4"/>
  <c r="AJ4" i="4"/>
  <c r="AF4" i="4"/>
  <c r="AE4" i="4"/>
  <c r="AD4" i="4"/>
  <c r="AC4" i="4"/>
  <c r="AB4" i="4"/>
  <c r="AA4" i="4"/>
  <c r="Z4" i="4"/>
  <c r="Y4" i="4"/>
  <c r="X4" i="4"/>
  <c r="S4" i="4" l="1"/>
  <c r="R4" i="4"/>
  <c r="N4" i="4"/>
  <c r="M4" i="4"/>
  <c r="L4" i="4"/>
  <c r="K4" i="4"/>
  <c r="I4" i="4"/>
  <c r="H4" i="4"/>
  <c r="G4" i="4"/>
  <c r="F4" i="4"/>
  <c r="E4" i="4"/>
  <c r="D4" i="4"/>
  <c r="B4" i="4"/>
  <c r="K5" i="1" l="1"/>
  <c r="C5" i="1"/>
  <c r="K4" i="1"/>
  <c r="C4" i="4" s="1"/>
  <c r="U24" i="8"/>
  <c r="H27" i="8" s="1"/>
  <c r="H24" i="8"/>
  <c r="H55" i="8"/>
  <c r="H54" i="8"/>
  <c r="H36" i="8" l="1"/>
  <c r="H33" i="8"/>
  <c r="O51" i="8"/>
  <c r="BB4" i="4" s="1"/>
  <c r="G51" i="8"/>
  <c r="AZ4" i="4" s="1"/>
  <c r="D64" i="8"/>
  <c r="D58" i="8"/>
  <c r="T47" i="8"/>
  <c r="T45" i="8" l="1"/>
  <c r="G47" i="8"/>
  <c r="P40" i="8"/>
  <c r="P36" i="8"/>
  <c r="P33" i="8"/>
  <c r="P30" i="8"/>
  <c r="P27" i="8"/>
  <c r="C9" i="8"/>
  <c r="H40" i="8"/>
  <c r="H30" i="8"/>
  <c r="P24" i="8"/>
  <c r="K51" i="8" l="1"/>
  <c r="BA4" i="4" s="1"/>
  <c r="K50" i="8"/>
  <c r="AX4" i="4" s="1"/>
  <c r="K49" i="8"/>
  <c r="AU4" i="4" s="1"/>
  <c r="K48" i="8"/>
  <c r="AR4" i="4" s="1"/>
  <c r="U39" i="8"/>
  <c r="P39" i="8"/>
  <c r="L39" i="8"/>
  <c r="H39" i="8"/>
  <c r="AM4" i="4" s="1"/>
  <c r="U35" i="8"/>
  <c r="P35" i="8"/>
  <c r="AI4" i="4" s="1"/>
  <c r="L35" i="8"/>
  <c r="H35" i="8"/>
  <c r="P34" i="8"/>
  <c r="L34" i="8"/>
  <c r="H34" i="8"/>
  <c r="P31" i="8"/>
  <c r="L31" i="8"/>
  <c r="H31" i="8"/>
  <c r="P28" i="8"/>
  <c r="L28" i="8"/>
  <c r="H28" i="8"/>
  <c r="O47" i="8"/>
  <c r="L24" i="8"/>
  <c r="K47" i="8" s="1"/>
  <c r="L41" i="8" l="1"/>
  <c r="AN4" i="4"/>
  <c r="L37" i="8"/>
  <c r="AH4" i="4"/>
  <c r="H41" i="8"/>
  <c r="H37" i="8"/>
  <c r="AG4" i="4"/>
  <c r="P37" i="8"/>
  <c r="P41" i="8"/>
  <c r="AO4" i="4"/>
  <c r="D8" i="7" l="1"/>
  <c r="I21" i="5" l="1"/>
  <c r="N70" i="6" l="1"/>
  <c r="M70" i="6"/>
  <c r="N69" i="6"/>
  <c r="M69" i="6"/>
  <c r="O62" i="6"/>
  <c r="L62" i="6"/>
  <c r="F60" i="6"/>
  <c r="L60" i="6" s="1"/>
  <c r="F58" i="6"/>
  <c r="L58" i="6" s="1"/>
  <c r="O59" i="6" s="1"/>
  <c r="F56" i="6"/>
  <c r="L56" i="6" s="1"/>
  <c r="F54" i="6"/>
  <c r="L54" i="6" s="1"/>
  <c r="O55" i="6" s="1"/>
  <c r="F52" i="6"/>
  <c r="L52" i="6" s="1"/>
  <c r="O53" i="6" s="1"/>
  <c r="L50" i="6"/>
  <c r="O51" i="6" s="1"/>
  <c r="F50" i="6"/>
  <c r="F48" i="6"/>
  <c r="L48" i="6" s="1"/>
  <c r="F46" i="6"/>
  <c r="L46" i="6" s="1"/>
  <c r="O47" i="6" s="1"/>
  <c r="F44" i="6"/>
  <c r="L44" i="6" s="1"/>
  <c r="O45" i="6" s="1"/>
  <c r="F42" i="6"/>
  <c r="L42" i="6" s="1"/>
  <c r="O43" i="6" s="1"/>
  <c r="F40" i="6"/>
  <c r="L40" i="6" s="1"/>
  <c r="F38" i="6"/>
  <c r="L38" i="6" s="1"/>
  <c r="O39" i="6" s="1"/>
  <c r="F36" i="6"/>
  <c r="L36" i="6" s="1"/>
  <c r="F34" i="6"/>
  <c r="L34" i="6" s="1"/>
  <c r="O34" i="6" s="1"/>
  <c r="F33" i="6"/>
  <c r="L33" i="6" s="1"/>
  <c r="O33" i="6" s="1"/>
  <c r="L32" i="6"/>
  <c r="O32" i="6" s="1"/>
  <c r="F32" i="6"/>
  <c r="F31" i="6"/>
  <c r="L31" i="6" s="1"/>
  <c r="O31" i="6" s="1"/>
  <c r="K29" i="6"/>
  <c r="G29" i="6"/>
  <c r="F29" i="6"/>
  <c r="D29" i="6"/>
  <c r="K28" i="6"/>
  <c r="G28" i="6"/>
  <c r="F28" i="6"/>
  <c r="D28" i="6"/>
  <c r="K27" i="6"/>
  <c r="G27" i="6"/>
  <c r="F27" i="6"/>
  <c r="D27" i="6"/>
  <c r="K26" i="6"/>
  <c r="F26" i="6"/>
  <c r="K25" i="6"/>
  <c r="F25" i="6"/>
  <c r="K24" i="6"/>
  <c r="F24" i="6"/>
  <c r="K23" i="6"/>
  <c r="F23" i="6"/>
  <c r="K22" i="6"/>
  <c r="F22" i="6"/>
  <c r="K21" i="6"/>
  <c r="F21" i="6"/>
  <c r="K20" i="6"/>
  <c r="H20" i="6"/>
  <c r="F20" i="6"/>
  <c r="K19" i="6"/>
  <c r="H19" i="6"/>
  <c r="F19" i="6"/>
  <c r="K18" i="6"/>
  <c r="H18" i="6"/>
  <c r="L18" i="6" s="1"/>
  <c r="O18" i="6" s="1"/>
  <c r="F18" i="6"/>
  <c r="K17" i="6"/>
  <c r="H17" i="6"/>
  <c r="L17" i="6" s="1"/>
  <c r="O17" i="6" s="1"/>
  <c r="F17" i="6"/>
  <c r="K16" i="6"/>
  <c r="H16" i="6"/>
  <c r="F16" i="6"/>
  <c r="K15" i="6"/>
  <c r="H15" i="6"/>
  <c r="F15" i="6"/>
  <c r="K14" i="6"/>
  <c r="F14" i="6"/>
  <c r="K13" i="6"/>
  <c r="F13" i="6"/>
  <c r="K12" i="6"/>
  <c r="F12" i="6"/>
  <c r="K11" i="6"/>
  <c r="F11" i="6"/>
  <c r="K10" i="6"/>
  <c r="F10" i="6"/>
  <c r="K9" i="6"/>
  <c r="F9" i="6"/>
  <c r="K8" i="6"/>
  <c r="F8" i="6"/>
  <c r="K7" i="6"/>
  <c r="F7" i="6"/>
  <c r="K6" i="6"/>
  <c r="F6" i="6"/>
  <c r="K5" i="6"/>
  <c r="F5" i="6"/>
  <c r="K4" i="6"/>
  <c r="F4" i="6"/>
  <c r="I50" i="5"/>
  <c r="I49" i="5"/>
  <c r="I48" i="5"/>
  <c r="I47" i="5"/>
  <c r="I46" i="5"/>
  <c r="I45" i="5"/>
  <c r="I44" i="5"/>
  <c r="I43" i="5"/>
  <c r="I42" i="5"/>
  <c r="I41" i="5"/>
  <c r="I40" i="5"/>
  <c r="I39" i="5"/>
  <c r="I38" i="5"/>
  <c r="I36" i="5"/>
  <c r="I35" i="5"/>
  <c r="I34" i="5"/>
  <c r="I33" i="5"/>
  <c r="I37" i="5" s="1"/>
  <c r="I31" i="5"/>
  <c r="H29" i="6" s="1"/>
  <c r="L29" i="6" s="1"/>
  <c r="O29" i="6" s="1"/>
  <c r="I30" i="5"/>
  <c r="H28" i="6" s="1"/>
  <c r="L28" i="6" s="1"/>
  <c r="O28" i="6" s="1"/>
  <c r="I29" i="5"/>
  <c r="H27" i="6" s="1"/>
  <c r="L27" i="6" s="1"/>
  <c r="O27" i="6" s="1"/>
  <c r="I28" i="5"/>
  <c r="H26" i="6" s="1"/>
  <c r="I27" i="5"/>
  <c r="H25" i="6" s="1"/>
  <c r="I26" i="5"/>
  <c r="H24" i="6" s="1"/>
  <c r="L24" i="6" s="1"/>
  <c r="O24" i="6" s="1"/>
  <c r="I25" i="5"/>
  <c r="H23" i="6" s="1"/>
  <c r="I24" i="5"/>
  <c r="H22" i="6" s="1"/>
  <c r="I23" i="5"/>
  <c r="H21" i="6" s="1"/>
  <c r="L21" i="6" s="1"/>
  <c r="O21" i="6" s="1"/>
  <c r="I22" i="5"/>
  <c r="I20" i="5"/>
  <c r="I19" i="5"/>
  <c r="I18" i="5"/>
  <c r="I17" i="5"/>
  <c r="I16" i="5"/>
  <c r="H14" i="6" s="1"/>
  <c r="I15" i="5"/>
  <c r="H13" i="6" s="1"/>
  <c r="I14" i="5"/>
  <c r="H12" i="6" s="1"/>
  <c r="I13" i="5"/>
  <c r="H11" i="6" s="1"/>
  <c r="I12" i="5"/>
  <c r="H10" i="6" s="1"/>
  <c r="I11" i="5"/>
  <c r="H9" i="6" s="1"/>
  <c r="I10" i="5"/>
  <c r="H8" i="6" s="1"/>
  <c r="I9" i="5"/>
  <c r="H7" i="6" s="1"/>
  <c r="L7" i="6" s="1"/>
  <c r="O7" i="6" s="1"/>
  <c r="I8" i="5"/>
  <c r="H6" i="6" s="1"/>
  <c r="I7" i="5"/>
  <c r="H5" i="6" s="1"/>
  <c r="I6" i="5"/>
  <c r="H4" i="6" s="1"/>
  <c r="L4" i="6" s="1"/>
  <c r="O4" i="6" s="1"/>
  <c r="L12" i="6" l="1"/>
  <c r="O12" i="6" s="1"/>
  <c r="L10" i="6"/>
  <c r="O10" i="6" s="1"/>
  <c r="L5" i="6"/>
  <c r="O5" i="6" s="1"/>
  <c r="O57" i="6"/>
  <c r="O56" i="6"/>
  <c r="L6" i="6"/>
  <c r="O6" i="6" s="1"/>
  <c r="L14" i="6"/>
  <c r="O14" i="6" s="1"/>
  <c r="L23" i="6"/>
  <c r="O23" i="6" s="1"/>
  <c r="L15" i="6"/>
  <c r="O15" i="6" s="1"/>
  <c r="L26" i="6"/>
  <c r="O26" i="6" s="1"/>
  <c r="L16" i="6"/>
  <c r="O16" i="6" s="1"/>
  <c r="L13" i="6"/>
  <c r="O13" i="6" s="1"/>
  <c r="L22" i="6"/>
  <c r="O22" i="6" s="1"/>
  <c r="L11" i="6"/>
  <c r="O11" i="6" s="1"/>
  <c r="L20" i="6"/>
  <c r="O20" i="6" s="1"/>
  <c r="I52" i="5"/>
  <c r="O49" i="6"/>
  <c r="O48" i="6"/>
  <c r="O37" i="6"/>
  <c r="O36" i="6"/>
  <c r="O41" i="6"/>
  <c r="O40" i="6"/>
  <c r="O61" i="6"/>
  <c r="O60" i="6"/>
  <c r="O44" i="6"/>
  <c r="O52" i="6"/>
  <c r="L8" i="6"/>
  <c r="O8" i="6" s="1"/>
  <c r="L9" i="6"/>
  <c r="O9" i="6" s="1"/>
  <c r="L19" i="6"/>
  <c r="O19" i="6" s="1"/>
  <c r="L25" i="6"/>
  <c r="O25" i="6" s="1"/>
  <c r="I32" i="5"/>
  <c r="O35" i="6"/>
  <c r="O38" i="6"/>
  <c r="O42" i="6"/>
  <c r="O46" i="6"/>
  <c r="O50" i="6"/>
  <c r="O54" i="6"/>
  <c r="O58" i="6"/>
  <c r="I53" i="5" l="1"/>
  <c r="I55" i="5" s="1"/>
  <c r="O64" i="6"/>
  <c r="O30" i="6"/>
  <c r="O63" i="6"/>
  <c r="O66" i="6" l="1"/>
  <c r="L70" i="6" s="1"/>
  <c r="L80" i="6" s="1"/>
  <c r="D9" i="7" s="1"/>
  <c r="D10" i="7" s="1"/>
  <c r="O65" i="6"/>
  <c r="L69" i="6" s="1"/>
  <c r="L79" i="6" s="1"/>
  <c r="Q4" i="4"/>
  <c r="P4" i="4"/>
  <c r="O4" i="4"/>
  <c r="J4" i="4"/>
  <c r="S79" i="6" l="1"/>
  <c r="BU4" i="4"/>
</calcChain>
</file>

<file path=xl/sharedStrings.xml><?xml version="1.0" encoding="utf-8"?>
<sst xmlns="http://schemas.openxmlformats.org/spreadsheetml/2006/main" count="840" uniqueCount="485">
  <si>
    <t>令和</t>
    <rPh sb="0" eb="2">
      <t>レイワ</t>
    </rPh>
    <phoneticPr fontId="5"/>
  </si>
  <si>
    <t>　群馬県知事　　あて</t>
    <rPh sb="1" eb="4">
      <t>グンマケン</t>
    </rPh>
    <rPh sb="4" eb="6">
      <t>チジ</t>
    </rPh>
    <phoneticPr fontId="4"/>
  </si>
  <si>
    <t>事業者番号</t>
    <rPh sb="0" eb="3">
      <t>ジギョウシャ</t>
    </rPh>
    <rPh sb="3" eb="5">
      <t>バンゴウ</t>
    </rPh>
    <phoneticPr fontId="5"/>
  </si>
  <si>
    <t>住所</t>
  </si>
  <si>
    <t>（法人にあっては、主たる事業所の所在地）</t>
  </si>
  <si>
    <t>氏名</t>
    <rPh sb="0" eb="2">
      <t>シメイ</t>
    </rPh>
    <phoneticPr fontId="5"/>
  </si>
  <si>
    <t>連絡先</t>
    <rPh sb="0" eb="3">
      <t>レンラクサキ</t>
    </rPh>
    <phoneticPr fontId="4"/>
  </si>
  <si>
    <t>担当部署</t>
    <rPh sb="0" eb="2">
      <t>タントウ</t>
    </rPh>
    <rPh sb="2" eb="4">
      <t>ブショ</t>
    </rPh>
    <phoneticPr fontId="4"/>
  </si>
  <si>
    <t>所在地</t>
    <rPh sb="0" eb="3">
      <t>ショザイチ</t>
    </rPh>
    <phoneticPr fontId="4"/>
  </si>
  <si>
    <t>担当者氏名</t>
    <rPh sb="0" eb="3">
      <t>タントウシャ</t>
    </rPh>
    <rPh sb="3" eb="5">
      <t>シメイ</t>
    </rPh>
    <phoneticPr fontId="4"/>
  </si>
  <si>
    <t>電話番号</t>
    <rPh sb="0" eb="2">
      <t>デンワ</t>
    </rPh>
    <rPh sb="2" eb="4">
      <t>バンゴウ</t>
    </rPh>
    <phoneticPr fontId="4"/>
  </si>
  <si>
    <t>ＦＡＸ番号</t>
    <rPh sb="3" eb="5">
      <t>バンゴウ</t>
    </rPh>
    <phoneticPr fontId="4"/>
  </si>
  <si>
    <t>メールアドレス</t>
  </si>
  <si>
    <t>別紙１</t>
    <rPh sb="0" eb="2">
      <t>ベッシ</t>
    </rPh>
    <phoneticPr fontId="5"/>
  </si>
  <si>
    <t>排出区分</t>
    <rPh sb="0" eb="2">
      <t>ハイシュツ</t>
    </rPh>
    <rPh sb="2" eb="4">
      <t>クブン</t>
    </rPh>
    <phoneticPr fontId="1"/>
  </si>
  <si>
    <t>（二酸化炭素換算）</t>
    <rPh sb="1" eb="4">
      <t>ニサンカ</t>
    </rPh>
    <rPh sb="4" eb="6">
      <t>タンソ</t>
    </rPh>
    <rPh sb="6" eb="8">
      <t>カンサン</t>
    </rPh>
    <phoneticPr fontId="1"/>
  </si>
  <si>
    <t>（二酸化炭素換算）</t>
  </si>
  <si>
    <t>Ａ</t>
  </si>
  <si>
    <t>事業所等排出区分</t>
    <rPh sb="0" eb="3">
      <t>ジギョウショ</t>
    </rPh>
    <rPh sb="3" eb="4">
      <t>トウ</t>
    </rPh>
    <rPh sb="4" eb="6">
      <t>ハイシュツ</t>
    </rPh>
    <rPh sb="6" eb="8">
      <t>クブン</t>
    </rPh>
    <phoneticPr fontId="1"/>
  </si>
  <si>
    <t>ｔ</t>
  </si>
  <si>
    <t>Ｂ</t>
  </si>
  <si>
    <t>輸送車両排出区分</t>
    <rPh sb="0" eb="2">
      <t>ユソウ</t>
    </rPh>
    <rPh sb="2" eb="4">
      <t>シャリョウ</t>
    </rPh>
    <rPh sb="4" eb="6">
      <t>ハイシュツ</t>
    </rPh>
    <rPh sb="6" eb="8">
      <t>クブン</t>
    </rPh>
    <phoneticPr fontId="1"/>
  </si>
  <si>
    <t>Ｃ</t>
  </si>
  <si>
    <t>その他排出区分</t>
    <rPh sb="2" eb="3">
      <t>タ</t>
    </rPh>
    <rPh sb="3" eb="5">
      <t>ハイシュツ</t>
    </rPh>
    <rPh sb="5" eb="7">
      <t>クブン</t>
    </rPh>
    <phoneticPr fontId="1"/>
  </si>
  <si>
    <t>事業者の主たる事業の業種</t>
    <rPh sb="0" eb="3">
      <t>ジギョウシャ</t>
    </rPh>
    <rPh sb="4" eb="5">
      <t>シュ</t>
    </rPh>
    <rPh sb="7" eb="9">
      <t>ジギョウ</t>
    </rPh>
    <rPh sb="10" eb="12">
      <t>ギョウシュ</t>
    </rPh>
    <phoneticPr fontId="4"/>
  </si>
  <si>
    <t>事業概要</t>
    <phoneticPr fontId="5"/>
  </si>
  <si>
    <t>計画の基本方針</t>
    <phoneticPr fontId="5"/>
  </si>
  <si>
    <t>推進体制</t>
    <phoneticPr fontId="5"/>
  </si>
  <si>
    <t>該当する事業者要件※１</t>
    <phoneticPr fontId="5"/>
  </si>
  <si>
    <t>令和</t>
    <rPh sb="0" eb="2">
      <t>レイワ</t>
    </rPh>
    <phoneticPr fontId="4"/>
  </si>
  <si>
    <t>年度</t>
    <rPh sb="0" eb="2">
      <t>ネンド</t>
    </rPh>
    <phoneticPr fontId="5"/>
  </si>
  <si>
    <t>設備、対象、工程等</t>
    <rPh sb="0" eb="2">
      <t>セツビ</t>
    </rPh>
    <rPh sb="3" eb="5">
      <t>タイショウ</t>
    </rPh>
    <rPh sb="6" eb="8">
      <t>コウテイ</t>
    </rPh>
    <rPh sb="8" eb="9">
      <t>ナド</t>
    </rPh>
    <phoneticPr fontId="5"/>
  </si>
  <si>
    <t>計画内容</t>
    <rPh sb="0" eb="2">
      <t>ケイカク</t>
    </rPh>
    <rPh sb="2" eb="4">
      <t>ナイヨウ</t>
    </rPh>
    <phoneticPr fontId="5"/>
  </si>
  <si>
    <t>令和</t>
    <phoneticPr fontId="5"/>
  </si>
  <si>
    <t>排出合計①</t>
    <rPh sb="0" eb="2">
      <t>ハイシュツ</t>
    </rPh>
    <rPh sb="2" eb="4">
      <t>ゴウケイ</t>
    </rPh>
    <phoneticPr fontId="1"/>
  </si>
  <si>
    <t>原単位排出量　①/②</t>
    <rPh sb="0" eb="3">
      <t>ゲンタンイ</t>
    </rPh>
    <rPh sb="3" eb="6">
      <t>ハイシュツリョウ</t>
    </rPh>
    <phoneticPr fontId="5"/>
  </si>
  <si>
    <t>温室効果ガス排出量と密接な関係を持つ値②</t>
    <rPh sb="0" eb="2">
      <t>オンシツ</t>
    </rPh>
    <rPh sb="2" eb="4">
      <t>コウカ</t>
    </rPh>
    <rPh sb="6" eb="8">
      <t>ハイシュツ</t>
    </rPh>
    <rPh sb="8" eb="9">
      <t>リョウ</t>
    </rPh>
    <rPh sb="10" eb="12">
      <t>ミッセツ</t>
    </rPh>
    <rPh sb="13" eb="15">
      <t>カンケイ</t>
    </rPh>
    <rPh sb="16" eb="17">
      <t>モ</t>
    </rPh>
    <rPh sb="18" eb="19">
      <t>アタイ</t>
    </rPh>
    <phoneticPr fontId="5"/>
  </si>
  <si>
    <t>年度導入実績</t>
    <rPh sb="0" eb="2">
      <t>ネンド</t>
    </rPh>
    <rPh sb="2" eb="4">
      <t>ドウニュウ</t>
    </rPh>
    <rPh sb="4" eb="6">
      <t>ジッセキ</t>
    </rPh>
    <phoneticPr fontId="1"/>
  </si>
  <si>
    <t>年度導入目標</t>
    <rPh sb="0" eb="2">
      <t>ネンド</t>
    </rPh>
    <rPh sb="2" eb="4">
      <t>ドウニュウ</t>
    </rPh>
    <rPh sb="4" eb="6">
      <t>モクヒョウ</t>
    </rPh>
    <phoneticPr fontId="1"/>
  </si>
  <si>
    <t>大分類</t>
    <rPh sb="0" eb="3">
      <t>ダイブンルイ</t>
    </rPh>
    <phoneticPr fontId="3"/>
  </si>
  <si>
    <t>中分類</t>
    <rPh sb="0" eb="3">
      <t>チュウブンルイ</t>
    </rPh>
    <phoneticPr fontId="3"/>
  </si>
  <si>
    <t>1農業</t>
  </si>
  <si>
    <t>2林業</t>
  </si>
  <si>
    <t>3漁業（水産養殖業を除く）</t>
  </si>
  <si>
    <t>4水産養殖業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</si>
  <si>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</si>
  <si>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</si>
  <si>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</si>
  <si>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</si>
  <si>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</si>
  <si>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</si>
  <si>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</si>
  <si>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</si>
  <si>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</si>
  <si>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</si>
  <si>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</si>
  <si>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</si>
  <si>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</si>
  <si>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</si>
  <si>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</si>
  <si>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</si>
  <si>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</si>
  <si>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</si>
  <si>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</si>
  <si>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</si>
  <si>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</si>
  <si>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</si>
  <si>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</si>
  <si>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</si>
  <si>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</si>
  <si>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</si>
  <si>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</si>
  <si>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</si>
  <si>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</si>
  <si>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</si>
  <si>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</si>
  <si>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</si>
  <si>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</si>
  <si>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</si>
  <si>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</si>
  <si>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</si>
  <si>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</si>
  <si>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</si>
  <si>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</si>
  <si>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</si>
  <si>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</si>
  <si>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</si>
  <si>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</si>
  <si>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</si>
  <si>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</si>
  <si>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</si>
  <si>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</si>
  <si>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</si>
  <si>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</si>
  <si>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</si>
  <si>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</si>
  <si>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</si>
  <si>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</si>
  <si>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</si>
  <si>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</si>
  <si>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</si>
  <si>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</si>
  <si>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66補助的金融業等</t>
  </si>
  <si>
    <t>68不動産取引業</t>
  </si>
  <si>
    <t>69不動産賃貸業・管理業</t>
  </si>
  <si>
    <t>70物品賃貸業</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</si>
  <si>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</si>
  <si>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</si>
  <si>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</si>
  <si>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</si>
  <si>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</si>
  <si>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</si>
  <si>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</si>
  <si>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</si>
  <si>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</si>
  <si>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</si>
  <si>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</si>
  <si>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</si>
  <si>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</si>
  <si>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</si>
  <si>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</si>
  <si>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</si>
  <si>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</si>
  <si>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</si>
  <si>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</si>
  <si>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</si>
  <si>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</si>
  <si>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</si>
  <si>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</si>
  <si>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</si>
  <si>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</si>
  <si>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</si>
  <si>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</si>
  <si>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A農業・林業</t>
    <phoneticPr fontId="5"/>
  </si>
  <si>
    <t>C鉱業・採石業・砂利採取業</t>
    <phoneticPr fontId="5"/>
  </si>
  <si>
    <t>5鉱業・採石業・砂利採取業</t>
  </si>
  <si>
    <t>82その他の教育・学習支援業</t>
  </si>
  <si>
    <t>64貸金業・クレジットカード業等非預金信用機関</t>
  </si>
  <si>
    <t>53建築材料・鉱物・金属材料等卸売業</t>
  </si>
  <si>
    <t>65金融商品取引業・商品先物取引業</t>
  </si>
  <si>
    <t>67保険業（保険媒介代理業・保険サービス業を含む）</t>
  </si>
  <si>
    <t>B漁業</t>
    <phoneticPr fontId="5"/>
  </si>
  <si>
    <t>D建設業</t>
    <phoneticPr fontId="5"/>
  </si>
  <si>
    <t>E製造業</t>
    <phoneticPr fontId="5"/>
  </si>
  <si>
    <t>F電気・ガス・熱供給・水道業</t>
    <phoneticPr fontId="5"/>
  </si>
  <si>
    <t>G情報通信業</t>
    <phoneticPr fontId="5"/>
  </si>
  <si>
    <t>H運輸業・郵便業</t>
    <phoneticPr fontId="5"/>
  </si>
  <si>
    <t>I卸売業・小売業</t>
    <phoneticPr fontId="5"/>
  </si>
  <si>
    <t>J銀行業</t>
    <phoneticPr fontId="5"/>
  </si>
  <si>
    <t>K不動産業・物品賃貸業</t>
    <phoneticPr fontId="5"/>
  </si>
  <si>
    <t>L学術研究・専門・技術サービス業</t>
    <phoneticPr fontId="5"/>
  </si>
  <si>
    <t>71学術・開発研究機関</t>
    <phoneticPr fontId="5"/>
  </si>
  <si>
    <t>M宿泊業・飲食サービス業</t>
    <phoneticPr fontId="5"/>
  </si>
  <si>
    <t>N生活関連サービス業・娯楽業</t>
    <phoneticPr fontId="5"/>
  </si>
  <si>
    <t>O教育・学習支援業</t>
    <phoneticPr fontId="5"/>
  </si>
  <si>
    <t>P医療・福祉</t>
    <phoneticPr fontId="5"/>
  </si>
  <si>
    <t>Q複合サービス事業</t>
    <phoneticPr fontId="5"/>
  </si>
  <si>
    <t>Rサービス業等</t>
    <rPh sb="6" eb="7">
      <t>ナド</t>
    </rPh>
    <phoneticPr fontId="5"/>
  </si>
  <si>
    <t>S公務</t>
    <phoneticPr fontId="5"/>
  </si>
  <si>
    <t>その他</t>
    <rPh sb="2" eb="3">
      <t>ホカ</t>
    </rPh>
    <phoneticPr fontId="5"/>
  </si>
  <si>
    <t>温室効果ガスの排出の量等※２</t>
    <phoneticPr fontId="5"/>
  </si>
  <si>
    <t>※２：</t>
    <phoneticPr fontId="5"/>
  </si>
  <si>
    <t>「事業所等排出区分」とは群馬県内の事業所等の事業活動のためのエネルギーの使用に伴い発生する温室効果ガスを、「輸送車両排出区分」とは自動車運送事業者又は自社運搬を行う事業者が保有する、使用の本拠の位置を群馬県内とする車両の排出する温室効果ガスを、「その他排出区分」とは上記以外の群馬県内における事業所等の事業活動に伴い発生する温室効果ガスをいいます。</t>
    <phoneticPr fontId="5"/>
  </si>
  <si>
    <t>※１：</t>
    <phoneticPr fontId="5"/>
  </si>
  <si>
    <t>該当する□には、レ点を記入してください。</t>
    <phoneticPr fontId="5"/>
  </si>
  <si>
    <t>原単位あたりの温室効果ガス排出量等※３</t>
    <rPh sb="0" eb="3">
      <t>ゲンタンイ</t>
    </rPh>
    <rPh sb="7" eb="9">
      <t>オンシツ</t>
    </rPh>
    <rPh sb="9" eb="11">
      <t>コウカ</t>
    </rPh>
    <rPh sb="13" eb="16">
      <t>ハイシュツリョウ</t>
    </rPh>
    <rPh sb="16" eb="17">
      <t>ナド</t>
    </rPh>
    <phoneticPr fontId="5"/>
  </si>
  <si>
    <t>※３：</t>
    <phoneticPr fontId="5"/>
  </si>
  <si>
    <t>※４：</t>
    <phoneticPr fontId="5"/>
  </si>
  <si>
    <t>「特記事項」には、「事業活動に伴う温室効果ガスの排出の量を削減するために実施する措置」に記入したもののほかに取り組むことや過去に実施した省エネルギー対策など温室効果ガス排出削減のため実施した取組等を記入してください。</t>
    <phoneticPr fontId="5"/>
  </si>
  <si>
    <t>（単位を記入）</t>
    <rPh sb="1" eb="3">
      <t>タンイ</t>
    </rPh>
    <rPh sb="4" eb="6">
      <t>キニュウ</t>
    </rPh>
    <phoneticPr fontId="5"/>
  </si>
  <si>
    <t>（単位を記入）</t>
    <phoneticPr fontId="5"/>
  </si>
  <si>
    <t>（法人の名称）</t>
    <rPh sb="1" eb="3">
      <t>ホウジン</t>
    </rPh>
    <rPh sb="4" eb="6">
      <t>メイショウ</t>
    </rPh>
    <phoneticPr fontId="3"/>
  </si>
  <si>
    <t>（代表者の氏名）</t>
    <rPh sb="1" eb="4">
      <t>ダイヒョウシャ</t>
    </rPh>
    <rPh sb="5" eb="7">
      <t>シメイ</t>
    </rPh>
    <phoneticPr fontId="3"/>
  </si>
  <si>
    <t>「原単位当たりの温室効果ガス排出量等」欄の記入は、任意です。記入する場合、「温室効果ガス排出量と密接な関係を持つ値」には、「原単位排出量」の分母となる指標（生産数量、延べ床面積、走行距離等）の値を、「温室効果ガス排出量と密接な関係を持つ値の名称」には、その名称を記入してください。</t>
    <phoneticPr fontId="5"/>
  </si>
  <si>
    <t>提出日</t>
    <rPh sb="0" eb="3">
      <t>テイシュツビ</t>
    </rPh>
    <phoneticPr fontId="5"/>
  </si>
  <si>
    <t>提出日</t>
    <rPh sb="0" eb="3">
      <t>テイシュツビ</t>
    </rPh>
    <phoneticPr fontId="3"/>
  </si>
  <si>
    <t>令和○年○月○日</t>
    <rPh sb="0" eb="2">
      <t>レイワ</t>
    </rPh>
    <rPh sb="3" eb="4">
      <t>ネン</t>
    </rPh>
    <rPh sb="5" eb="6">
      <t>ガツ</t>
    </rPh>
    <rPh sb="7" eb="8">
      <t>ニチ</t>
    </rPh>
    <phoneticPr fontId="3"/>
  </si>
  <si>
    <t>住所</t>
    <rPh sb="0" eb="2">
      <t>ジュウショ</t>
    </rPh>
    <phoneticPr fontId="5"/>
  </si>
  <si>
    <t>法人の名称</t>
    <rPh sb="0" eb="2">
      <t>ホウジン</t>
    </rPh>
    <rPh sb="3" eb="5">
      <t>メイショウ</t>
    </rPh>
    <phoneticPr fontId="5"/>
  </si>
  <si>
    <t>大分類</t>
    <rPh sb="0" eb="3">
      <t>ダイブンルイ</t>
    </rPh>
    <phoneticPr fontId="5"/>
  </si>
  <si>
    <t>中分類</t>
    <rPh sb="0" eb="3">
      <t>チュウブンルイ</t>
    </rPh>
    <phoneticPr fontId="5"/>
  </si>
  <si>
    <t>事業概要</t>
    <rPh sb="0" eb="2">
      <t>ジギョウ</t>
    </rPh>
    <rPh sb="2" eb="4">
      <t>ガイヨウ</t>
    </rPh>
    <phoneticPr fontId="5"/>
  </si>
  <si>
    <t>担当者</t>
    <rPh sb="0" eb="3">
      <t>タントウシャ</t>
    </rPh>
    <phoneticPr fontId="5"/>
  </si>
  <si>
    <t>様式1号</t>
    <rPh sb="0" eb="2">
      <t>ヨウシキ</t>
    </rPh>
    <rPh sb="3" eb="4">
      <t>ゴウ</t>
    </rPh>
    <phoneticPr fontId="5"/>
  </si>
  <si>
    <t>事業者要件</t>
    <rPh sb="0" eb="3">
      <t>ジギョウシャ</t>
    </rPh>
    <rPh sb="3" eb="5">
      <t>ヨウケン</t>
    </rPh>
    <phoneticPr fontId="5"/>
  </si>
  <si>
    <t>①1,500kl</t>
    <phoneticPr fontId="5"/>
  </si>
  <si>
    <t>②自動車100台</t>
    <rPh sb="1" eb="4">
      <t>ジドウシャ</t>
    </rPh>
    <rPh sb="7" eb="8">
      <t>ダイ</t>
    </rPh>
    <phoneticPr fontId="5"/>
  </si>
  <si>
    <t>③3,000t</t>
    <phoneticPr fontId="5"/>
  </si>
  <si>
    <t>④その他事業者</t>
    <rPh sb="3" eb="4">
      <t>ホカ</t>
    </rPh>
    <rPh sb="4" eb="7">
      <t>ジギョウシャ</t>
    </rPh>
    <phoneticPr fontId="5"/>
  </si>
  <si>
    <t>A区分</t>
    <rPh sb="1" eb="3">
      <t>クブン</t>
    </rPh>
    <phoneticPr fontId="5"/>
  </si>
  <si>
    <t>B区分</t>
    <rPh sb="1" eb="3">
      <t>クブン</t>
    </rPh>
    <phoneticPr fontId="5"/>
  </si>
  <si>
    <t>C区分</t>
    <rPh sb="1" eb="3">
      <t>クブン</t>
    </rPh>
    <phoneticPr fontId="5"/>
  </si>
  <si>
    <t>全区分</t>
    <rPh sb="0" eb="1">
      <t>ゼン</t>
    </rPh>
    <rPh sb="1" eb="3">
      <t>クブン</t>
    </rPh>
    <phoneticPr fontId="5"/>
  </si>
  <si>
    <t>原単位の値</t>
    <rPh sb="0" eb="3">
      <t>ゲンタンイ</t>
    </rPh>
    <rPh sb="4" eb="5">
      <t>アタイ</t>
    </rPh>
    <phoneticPr fontId="5"/>
  </si>
  <si>
    <t>原単位あたり排出量</t>
    <rPh sb="0" eb="3">
      <t>ゲンタンイ</t>
    </rPh>
    <rPh sb="6" eb="9">
      <t>ハイシュツリョウ</t>
    </rPh>
    <phoneticPr fontId="5"/>
  </si>
  <si>
    <t>再生可能エネルギー</t>
    <rPh sb="0" eb="2">
      <t>サイセイ</t>
    </rPh>
    <rPh sb="2" eb="4">
      <t>カノウ</t>
    </rPh>
    <phoneticPr fontId="5"/>
  </si>
  <si>
    <t>原単位の説明</t>
    <rPh sb="0" eb="3">
      <t>ゲンタンイ</t>
    </rPh>
    <rPh sb="4" eb="6">
      <t>セツメイ</t>
    </rPh>
    <phoneticPr fontId="5"/>
  </si>
  <si>
    <t>1年目対象①</t>
    <rPh sb="1" eb="3">
      <t>ネンメ</t>
    </rPh>
    <rPh sb="3" eb="5">
      <t>タイショウ</t>
    </rPh>
    <phoneticPr fontId="5"/>
  </si>
  <si>
    <t>1年目計画内容①</t>
    <rPh sb="1" eb="3">
      <t>ネンメ</t>
    </rPh>
    <rPh sb="3" eb="5">
      <t>ケイカク</t>
    </rPh>
    <rPh sb="5" eb="7">
      <t>ナイヨウ</t>
    </rPh>
    <phoneticPr fontId="5"/>
  </si>
  <si>
    <t>1年目対象②</t>
    <rPh sb="1" eb="3">
      <t>ネンメ</t>
    </rPh>
    <rPh sb="3" eb="5">
      <t>タイショウ</t>
    </rPh>
    <phoneticPr fontId="5"/>
  </si>
  <si>
    <t>1年目計画内容②</t>
    <rPh sb="1" eb="3">
      <t>ネンメ</t>
    </rPh>
    <rPh sb="3" eb="5">
      <t>ケイカク</t>
    </rPh>
    <rPh sb="5" eb="7">
      <t>ナイヨウ</t>
    </rPh>
    <phoneticPr fontId="5"/>
  </si>
  <si>
    <t>1年目対象③</t>
    <rPh sb="1" eb="3">
      <t>ネンメ</t>
    </rPh>
    <rPh sb="3" eb="5">
      <t>タイショウ</t>
    </rPh>
    <phoneticPr fontId="5"/>
  </si>
  <si>
    <t>1年目</t>
    <rPh sb="1" eb="3">
      <t>ネンメ</t>
    </rPh>
    <phoneticPr fontId="5"/>
  </si>
  <si>
    <t>2年目</t>
    <rPh sb="1" eb="3">
      <t>ネンメ</t>
    </rPh>
    <phoneticPr fontId="5"/>
  </si>
  <si>
    <t>特記事項</t>
    <rPh sb="0" eb="2">
      <t>トッキ</t>
    </rPh>
    <rPh sb="2" eb="4">
      <t>ジコウ</t>
    </rPh>
    <phoneticPr fontId="5"/>
  </si>
  <si>
    <t>別紙１</t>
    <rPh sb="0" eb="2">
      <t>ベッシ</t>
    </rPh>
    <phoneticPr fontId="5"/>
  </si>
  <si>
    <t>識別番号</t>
  </si>
  <si>
    <t>gunma.ondanka</t>
  </si>
  <si>
    <t>表２　原油換算エネルギー使用量算定表</t>
    <rPh sb="0" eb="1">
      <t>ヒョウ</t>
    </rPh>
    <rPh sb="3" eb="5">
      <t>ゲンユ</t>
    </rPh>
    <rPh sb="5" eb="7">
      <t>カンサン</t>
    </rPh>
    <rPh sb="12" eb="15">
      <t>シヨウリョウ</t>
    </rPh>
    <rPh sb="15" eb="17">
      <t>サンテイ</t>
    </rPh>
    <rPh sb="17" eb="18">
      <t>ヒョウ</t>
    </rPh>
    <phoneticPr fontId="4"/>
  </si>
  <si>
    <t>エネルギーの種類</t>
    <phoneticPr fontId="4"/>
  </si>
  <si>
    <t>エネルギー使用量</t>
    <rPh sb="5" eb="8">
      <t>シヨウリョウ</t>
    </rPh>
    <phoneticPr fontId="4"/>
  </si>
  <si>
    <t>単位発熱量</t>
    <rPh sb="0" eb="2">
      <t>タンイ</t>
    </rPh>
    <rPh sb="2" eb="5">
      <t>ハツネツリョウ</t>
    </rPh>
    <phoneticPr fontId="4"/>
  </si>
  <si>
    <t>数値(a)</t>
    <phoneticPr fontId="4"/>
  </si>
  <si>
    <t>単位</t>
  </si>
  <si>
    <r>
      <t>熱量 </t>
    </r>
    <r>
      <rPr>
        <b/>
        <sz val="11"/>
        <rFont val="ＭＳ Ｐゴシック"/>
        <family val="3"/>
        <charset val="128"/>
      </rPr>
      <t xml:space="preserve">GＪ
</t>
    </r>
    <r>
      <rPr>
        <sz val="11"/>
        <rFont val="ＭＳ Ｐゴシック"/>
        <family val="3"/>
        <charset val="128"/>
      </rPr>
      <t>（ｂ=a×ｃ）</t>
    </r>
    <phoneticPr fontId="4"/>
  </si>
  <si>
    <t>数値(ｃ)</t>
    <phoneticPr fontId="4"/>
  </si>
  <si>
    <t>燃　　　料　　</t>
    <phoneticPr fontId="4"/>
  </si>
  <si>
    <t>原油（コンデンセートを除く）</t>
    <rPh sb="11" eb="12">
      <t>ノゾ</t>
    </rPh>
    <phoneticPr fontId="4"/>
  </si>
  <si>
    <t>ｋｌ</t>
  </si>
  <si>
    <t>GＪ/ｋｌ</t>
  </si>
  <si>
    <t>◆表の黄色の欄に該当数値等を入力してください。</t>
    <rPh sb="1" eb="2">
      <t>ヒョウ</t>
    </rPh>
    <rPh sb="3" eb="5">
      <t>キイロ</t>
    </rPh>
    <rPh sb="6" eb="7">
      <t>ラン</t>
    </rPh>
    <rPh sb="8" eb="10">
      <t>ガイトウ</t>
    </rPh>
    <rPh sb="10" eb="12">
      <t>スウチ</t>
    </rPh>
    <rPh sb="12" eb="13">
      <t>トウ</t>
    </rPh>
    <rPh sb="14" eb="16">
      <t>ニュウリョク</t>
    </rPh>
    <phoneticPr fontId="4"/>
  </si>
  <si>
    <t>原油のうちコンデンセート（ＮＧＬ）</t>
    <rPh sb="0" eb="2">
      <t>ゲンユ</t>
    </rPh>
    <phoneticPr fontId="4"/>
  </si>
  <si>
    <t>揮発油（ガソリン）</t>
    <phoneticPr fontId="4"/>
  </si>
  <si>
    <t>ナフサ</t>
  </si>
  <si>
    <t>灯油</t>
  </si>
  <si>
    <t>軽油</t>
  </si>
  <si>
    <t>Ａ重油</t>
  </si>
  <si>
    <t>Ｂ・Ｃ重油</t>
  </si>
  <si>
    <t>石油アスファルト</t>
  </si>
  <si>
    <t>GＪ/ｔ</t>
  </si>
  <si>
    <t>石油コークス</t>
  </si>
  <si>
    <t>石油ガス</t>
  </si>
  <si>
    <t>液化石油ガス(ＬＰＧ)</t>
  </si>
  <si>
    <t>石油系炭化水素ガス</t>
  </si>
  <si>
    <r>
      <t>千ｍ</t>
    </r>
    <r>
      <rPr>
        <b/>
        <sz val="8"/>
        <rFont val="ＭＳ Ｐゴシック"/>
        <family val="3"/>
        <charset val="128"/>
      </rPr>
      <t>３</t>
    </r>
  </si>
  <si>
    <t>GＪ/千ｍ３</t>
    <phoneticPr fontId="4"/>
  </si>
  <si>
    <t>可燃性天然ガス</t>
    <phoneticPr fontId="4"/>
  </si>
  <si>
    <t>液化天然ガス(ＬＮＧ)</t>
  </si>
  <si>
    <t>その他可燃性天然ガス</t>
  </si>
  <si>
    <t>GＪ/千ｍ３</t>
  </si>
  <si>
    <t>石炭</t>
  </si>
  <si>
    <t>原料炭</t>
  </si>
  <si>
    <t>一般炭</t>
  </si>
  <si>
    <t>無煙炭</t>
  </si>
  <si>
    <t>石炭コークス</t>
  </si>
  <si>
    <t>コールタール</t>
  </si>
  <si>
    <t>コークス炉ガス</t>
  </si>
  <si>
    <t>高炉ガス</t>
  </si>
  <si>
    <t>転炉ガス</t>
  </si>
  <si>
    <t>その他の
燃料等</t>
    <rPh sb="5" eb="7">
      <t>ネンリョウ</t>
    </rPh>
    <rPh sb="7" eb="8">
      <t>トウ</t>
    </rPh>
    <phoneticPr fontId="4"/>
  </si>
  <si>
    <t>都市ガス（※1）</t>
    <phoneticPr fontId="4"/>
  </si>
  <si>
    <r>
      <t>千ｍ</t>
    </r>
    <r>
      <rPr>
        <b/>
        <sz val="8"/>
        <rFont val="ＭＳ Ｐゴシック"/>
        <family val="3"/>
        <charset val="128"/>
      </rPr>
      <t>３</t>
    </r>
    <phoneticPr fontId="4"/>
  </si>
  <si>
    <t>(          )</t>
    <phoneticPr fontId="4"/>
  </si>
  <si>
    <t>小計</t>
    <rPh sb="0" eb="2">
      <t>ショウケイ</t>
    </rPh>
    <phoneticPr fontId="4"/>
  </si>
  <si>
    <t>熱</t>
    <rPh sb="0" eb="1">
      <t>ネツ</t>
    </rPh>
    <phoneticPr fontId="4"/>
  </si>
  <si>
    <t>産業用蒸気</t>
    <rPh sb="0" eb="3">
      <t>サンギョウヨウ</t>
    </rPh>
    <phoneticPr fontId="4"/>
  </si>
  <si>
    <t>GＪ</t>
  </si>
  <si>
    <t>GＪ/GＪ</t>
  </si>
  <si>
    <t>産業用以外の蒸気</t>
    <rPh sb="0" eb="3">
      <t>サンギョウヨウ</t>
    </rPh>
    <rPh sb="3" eb="5">
      <t>イガイ</t>
    </rPh>
    <rPh sb="6" eb="8">
      <t>ジョウキ</t>
    </rPh>
    <phoneticPr fontId="4"/>
  </si>
  <si>
    <t>温水</t>
  </si>
  <si>
    <t>冷水</t>
  </si>
  <si>
    <t>電気</t>
    <phoneticPr fontId="4"/>
  </si>
  <si>
    <t>千ｋWh</t>
  </si>
  <si>
    <t>GJ/千ｋWh</t>
    <rPh sb="3" eb="4">
      <t>セン</t>
    </rPh>
    <phoneticPr fontId="4"/>
  </si>
  <si>
    <t>千ｋWh</t>
    <phoneticPr fontId="4"/>
  </si>
  <si>
    <t>その他</t>
    <phoneticPr fontId="4"/>
  </si>
  <si>
    <t>上記以外の買電</t>
  </si>
  <si>
    <t>小　　計　　　　　　　</t>
    <rPh sb="0" eb="1">
      <t>ショウ</t>
    </rPh>
    <rPh sb="3" eb="4">
      <t>ケイ</t>
    </rPh>
    <phoneticPr fontId="4"/>
  </si>
  <si>
    <r>
      <t>合   計</t>
    </r>
    <r>
      <rPr>
        <sz val="12"/>
        <rFont val="ＭＳ Ｐゴシック"/>
        <family val="3"/>
        <charset val="128"/>
      </rPr>
      <t/>
    </r>
    <phoneticPr fontId="4"/>
  </si>
  <si>
    <t>(e)</t>
    <phoneticPr fontId="4"/>
  </si>
  <si>
    <t>　　　　　　　　原油換算　(e)×0.0258</t>
    <phoneticPr fontId="4"/>
  </si>
  <si>
    <t>kl</t>
    <phoneticPr fontId="4"/>
  </si>
  <si>
    <t>※１：都市ガスの単位発熱量は、供給事業者から提示された数値が45.0GJ/千ｍ３と異なる値の場合は、その値を使用すること。</t>
    <rPh sb="3" eb="5">
      <t>トシ</t>
    </rPh>
    <rPh sb="8" eb="10">
      <t>タンイ</t>
    </rPh>
    <rPh sb="10" eb="13">
      <t>ハツネツリョウ</t>
    </rPh>
    <rPh sb="22" eb="24">
      <t>テイジ</t>
    </rPh>
    <rPh sb="27" eb="29">
      <t>スウチ</t>
    </rPh>
    <rPh sb="37" eb="39">
      <t>センミリ</t>
    </rPh>
    <rPh sb="41" eb="42">
      <t>コト</t>
    </rPh>
    <rPh sb="44" eb="45">
      <t>アタイ</t>
    </rPh>
    <rPh sb="46" eb="48">
      <t>バアイ</t>
    </rPh>
    <rPh sb="54" eb="56">
      <t>シヨウ</t>
    </rPh>
    <phoneticPr fontId="4"/>
  </si>
  <si>
    <t>表３　温室効果ガス排出量算定表</t>
    <rPh sb="0" eb="1">
      <t>ヒョウ</t>
    </rPh>
    <rPh sb="3" eb="5">
      <t>オンシツ</t>
    </rPh>
    <rPh sb="5" eb="7">
      <t>コウカ</t>
    </rPh>
    <rPh sb="9" eb="12">
      <t>ハイシュツリョウ</t>
    </rPh>
    <rPh sb="12" eb="14">
      <t>サンテイ</t>
    </rPh>
    <rPh sb="14" eb="15">
      <t>ヒョウ</t>
    </rPh>
    <phoneticPr fontId="4"/>
  </si>
  <si>
    <t>販売したエネルギーの量</t>
    <rPh sb="0" eb="2">
      <t>ハンバイ</t>
    </rPh>
    <rPh sb="10" eb="11">
      <t>リョウ</t>
    </rPh>
    <phoneticPr fontId="4"/>
  </si>
  <si>
    <r>
      <t xml:space="preserve">Ｃ=Ａ’-Ｂ’
</t>
    </r>
    <r>
      <rPr>
        <sz val="9"/>
        <rFont val="ＭＳ Ｐゴシック"/>
        <family val="3"/>
        <charset val="128"/>
      </rPr>
      <t>※１</t>
    </r>
    <phoneticPr fontId="4"/>
  </si>
  <si>
    <r>
      <t>排出係数
（Ｄ）</t>
    </r>
    <r>
      <rPr>
        <sz val="9"/>
        <rFont val="ＭＳ Ｐゴシック"/>
        <family val="3"/>
        <charset val="128"/>
      </rPr>
      <t>※２</t>
    </r>
    <rPh sb="0" eb="2">
      <t>ハイシュツ</t>
    </rPh>
    <rPh sb="2" eb="4">
      <t>ケイスウ</t>
    </rPh>
    <phoneticPr fontId="4"/>
  </si>
  <si>
    <r>
      <t xml:space="preserve">二酸化炭素排出量
</t>
    </r>
    <r>
      <rPr>
        <b/>
        <sz val="8"/>
        <rFont val="ＭＳ Ｐゴシック"/>
        <family val="3"/>
        <charset val="128"/>
      </rPr>
      <t>t-CO2</t>
    </r>
    <r>
      <rPr>
        <sz val="8"/>
        <rFont val="ＭＳ Ｐゴシック"/>
        <family val="3"/>
        <charset val="128"/>
      </rPr>
      <t xml:space="preserve">
</t>
    </r>
    <r>
      <rPr>
        <sz val="7.5"/>
        <rFont val="ＭＳ Ｐゴシック"/>
        <family val="3"/>
        <charset val="128"/>
      </rPr>
      <t xml:space="preserve">(Ｅ=Ｃ×Ｄ×44/12)
</t>
    </r>
    <r>
      <rPr>
        <sz val="8"/>
        <rFont val="ＭＳ Ｐゴシック"/>
        <family val="3"/>
        <charset val="128"/>
      </rPr>
      <t>※３</t>
    </r>
    <rPh sb="0" eb="3">
      <t>ニサンカ</t>
    </rPh>
    <rPh sb="3" eb="4">
      <t>スミ</t>
    </rPh>
    <rPh sb="4" eb="5">
      <t>ス</t>
    </rPh>
    <rPh sb="5" eb="6">
      <t>ハイ</t>
    </rPh>
    <rPh sb="6" eb="7">
      <t>デ</t>
    </rPh>
    <rPh sb="7" eb="8">
      <t>リョウ</t>
    </rPh>
    <phoneticPr fontId="4"/>
  </si>
  <si>
    <t>◆表２エネルギー使用量の数値（ａ）に数値を入力すると、本表のエネルギー使用量の数値（Ａ）及び熱量GJ（Ａ’）は自動的に入力されます。</t>
    <rPh sb="1" eb="2">
      <t>ヒョウ</t>
    </rPh>
    <rPh sb="8" eb="11">
      <t>シヨウリョウ</t>
    </rPh>
    <rPh sb="12" eb="14">
      <t>スウチ</t>
    </rPh>
    <rPh sb="18" eb="20">
      <t>スウチ</t>
    </rPh>
    <rPh sb="21" eb="23">
      <t>ニュウリョク</t>
    </rPh>
    <rPh sb="27" eb="29">
      <t>ホンピョウ</t>
    </rPh>
    <rPh sb="35" eb="38">
      <t>シヨウリョウ</t>
    </rPh>
    <rPh sb="39" eb="41">
      <t>スウチ</t>
    </rPh>
    <rPh sb="44" eb="45">
      <t>オヨ</t>
    </rPh>
    <rPh sb="46" eb="48">
      <t>ネツリョウ</t>
    </rPh>
    <rPh sb="55" eb="58">
      <t>ジドウテキ</t>
    </rPh>
    <rPh sb="59" eb="61">
      <t>ニュウリョク</t>
    </rPh>
    <phoneticPr fontId="4"/>
  </si>
  <si>
    <t>数値
（Ａ）</t>
    <phoneticPr fontId="4"/>
  </si>
  <si>
    <r>
      <t>熱量</t>
    </r>
    <r>
      <rPr>
        <b/>
        <sz val="9"/>
        <rFont val="ＭＳ Ｐゴシック"/>
        <family val="3"/>
        <charset val="128"/>
      </rPr>
      <t xml:space="preserve">GＪ
</t>
    </r>
    <r>
      <rPr>
        <sz val="9"/>
        <rFont val="ＭＳ Ｐゴシック"/>
        <family val="3"/>
        <charset val="128"/>
      </rPr>
      <t>（Ａ’）</t>
    </r>
    <phoneticPr fontId="4"/>
  </si>
  <si>
    <t>数値
（Ｂ）</t>
    <phoneticPr fontId="4"/>
  </si>
  <si>
    <r>
      <t>熱量</t>
    </r>
    <r>
      <rPr>
        <b/>
        <sz val="9"/>
        <rFont val="ＭＳ Ｐゴシック"/>
        <family val="3"/>
        <charset val="128"/>
      </rPr>
      <t xml:space="preserve">GＪ
</t>
    </r>
    <r>
      <rPr>
        <sz val="9"/>
        <rFont val="ＭＳ Ｐゴシック"/>
        <family val="3"/>
        <charset val="128"/>
      </rPr>
      <t>（Ｂ’)</t>
    </r>
    <phoneticPr fontId="4"/>
  </si>
  <si>
    <t>原油（コンデンセートを除く）</t>
  </si>
  <si>
    <t>原油のうちコンデンセート（ＮＧＬ）</t>
  </si>
  <si>
    <t>揮発油（ガソリン）</t>
  </si>
  <si>
    <t>千m3</t>
  </si>
  <si>
    <t>千ｍ3</t>
  </si>
  <si>
    <t>可燃性天然ガス</t>
  </si>
  <si>
    <t>その他の燃料等</t>
  </si>
  <si>
    <t>都市ガス</t>
  </si>
  <si>
    <t>小　　計</t>
  </si>
  <si>
    <t>産業用蒸気</t>
  </si>
  <si>
    <t>産業用以外の蒸気</t>
  </si>
  <si>
    <t xml:space="preserve">電気事業者① </t>
    <phoneticPr fontId="4"/>
  </si>
  <si>
    <t>昼間買電</t>
  </si>
  <si>
    <t>基礎係数</t>
    <rPh sb="0" eb="2">
      <t>キソ</t>
    </rPh>
    <phoneticPr fontId="4"/>
  </si>
  <si>
    <t>調整係数</t>
  </si>
  <si>
    <t>夜間買電</t>
  </si>
  <si>
    <t>電気事業者②</t>
    <rPh sb="0" eb="2">
      <t>デンキ</t>
    </rPh>
    <rPh sb="2" eb="5">
      <t>ジギョウシャ</t>
    </rPh>
    <phoneticPr fontId="4"/>
  </si>
  <si>
    <t>電気事業者③</t>
    <rPh sb="0" eb="2">
      <t>デンキ</t>
    </rPh>
    <rPh sb="2" eb="5">
      <t>ジギョウシャ</t>
    </rPh>
    <phoneticPr fontId="4"/>
  </si>
  <si>
    <t>電気事業者④</t>
    <rPh sb="0" eb="2">
      <t>デンキ</t>
    </rPh>
    <rPh sb="2" eb="5">
      <t>ジギョウシャ</t>
    </rPh>
    <phoneticPr fontId="4"/>
  </si>
  <si>
    <t>電気事業者⑤</t>
    <rPh sb="0" eb="2">
      <t>デンキ</t>
    </rPh>
    <rPh sb="2" eb="5">
      <t>ジギョウシャ</t>
    </rPh>
    <phoneticPr fontId="4"/>
  </si>
  <si>
    <t>電気事業者⑥</t>
    <rPh sb="0" eb="2">
      <t>デンキ</t>
    </rPh>
    <rPh sb="2" eb="5">
      <t>ジギョウシャ</t>
    </rPh>
    <phoneticPr fontId="4"/>
  </si>
  <si>
    <t>その他</t>
  </si>
  <si>
    <t>自家発電</t>
  </si>
  <si>
    <t>※４</t>
  </si>
  <si>
    <t>小　　計</t>
    <rPh sb="0" eb="1">
      <t>ショウ</t>
    </rPh>
    <rPh sb="3" eb="4">
      <t>ケイ</t>
    </rPh>
    <phoneticPr fontId="4"/>
  </si>
  <si>
    <t>実排出量</t>
    <rPh sb="0" eb="1">
      <t>ジツ</t>
    </rPh>
    <rPh sb="1" eb="3">
      <t>ハイシュツ</t>
    </rPh>
    <rPh sb="3" eb="4">
      <t>リョウ</t>
    </rPh>
    <phoneticPr fontId="4"/>
  </si>
  <si>
    <t>調整後排出量</t>
    <rPh sb="0" eb="3">
      <t>チョウセイゴ</t>
    </rPh>
    <rPh sb="3" eb="6">
      <t>ハイシュツリョウ</t>
    </rPh>
    <phoneticPr fontId="4"/>
  </si>
  <si>
    <t>温室効果ガスの区分</t>
    <rPh sb="0" eb="2">
      <t>オンシツ</t>
    </rPh>
    <rPh sb="2" eb="4">
      <t>コウカ</t>
    </rPh>
    <rPh sb="7" eb="9">
      <t>クブン</t>
    </rPh>
    <phoneticPr fontId="4"/>
  </si>
  <si>
    <t>温室効果ガス排出量（CO2換算）</t>
    <rPh sb="0" eb="2">
      <t>オンシツ</t>
    </rPh>
    <rPh sb="2" eb="4">
      <t>コウカ</t>
    </rPh>
    <rPh sb="6" eb="9">
      <t>ハイシュツリョウ</t>
    </rPh>
    <rPh sb="13" eb="15">
      <t>カンサン</t>
    </rPh>
    <phoneticPr fontId="4"/>
  </si>
  <si>
    <t>二酸化炭素（CO2）</t>
    <rPh sb="0" eb="3">
      <t>ニサンカ</t>
    </rPh>
    <rPh sb="3" eb="5">
      <t>タンソ</t>
    </rPh>
    <phoneticPr fontId="4"/>
  </si>
  <si>
    <t>エネルギー起源</t>
    <rPh sb="5" eb="7">
      <t>キゲン</t>
    </rPh>
    <phoneticPr fontId="4"/>
  </si>
  <si>
    <t>実排出量</t>
    <rPh sb="0" eb="1">
      <t>ジツ</t>
    </rPh>
    <rPh sb="1" eb="4">
      <t>ハイシュツリョウ</t>
    </rPh>
    <phoneticPr fontId="4"/>
  </si>
  <si>
    <t>t-CO2</t>
    <phoneticPr fontId="4"/>
  </si>
  <si>
    <t>◆エネルギー起源CO2欄については自動的に入力されます。</t>
    <rPh sb="6" eb="8">
      <t>キゲン</t>
    </rPh>
    <rPh sb="11" eb="12">
      <t>ラン</t>
    </rPh>
    <rPh sb="17" eb="19">
      <t>ジドウ</t>
    </rPh>
    <rPh sb="19" eb="20">
      <t>テキ</t>
    </rPh>
    <rPh sb="21" eb="23">
      <t>ニュウリョク</t>
    </rPh>
    <phoneticPr fontId="4"/>
  </si>
  <si>
    <t>t-CO2</t>
  </si>
  <si>
    <t>非エネルギー起源</t>
    <rPh sb="0" eb="1">
      <t>ヒ</t>
    </rPh>
    <rPh sb="6" eb="8">
      <t>キゲン</t>
    </rPh>
    <phoneticPr fontId="4"/>
  </si>
  <si>
    <r>
      <t>うち　廃棄物の原燃料使用（Ｆ）</t>
    </r>
    <r>
      <rPr>
        <sz val="9"/>
        <rFont val="ＭＳ Ｐゴシック"/>
        <family val="3"/>
        <charset val="128"/>
      </rPr>
      <t>※５</t>
    </r>
    <rPh sb="3" eb="6">
      <t>ハイキブツ</t>
    </rPh>
    <rPh sb="7" eb="10">
      <t>ゲンネンリョウ</t>
    </rPh>
    <rPh sb="10" eb="12">
      <t>シヨウ</t>
    </rPh>
    <phoneticPr fontId="4"/>
  </si>
  <si>
    <t>メタン（CH4）</t>
    <phoneticPr fontId="4"/>
  </si>
  <si>
    <t>一酸化二窒素（N2O）</t>
    <rPh sb="0" eb="3">
      <t>イッサンカ</t>
    </rPh>
    <rPh sb="3" eb="4">
      <t>2</t>
    </rPh>
    <rPh sb="4" eb="6">
      <t>チッソ</t>
    </rPh>
    <phoneticPr fontId="4"/>
  </si>
  <si>
    <t>ハイドロフルオロカーボン（HFC)</t>
    <phoneticPr fontId="4"/>
  </si>
  <si>
    <t>パーフルオロカーボン(PFC)</t>
    <phoneticPr fontId="4"/>
  </si>
  <si>
    <t>六ふっ化硫黄(SF6）</t>
    <rPh sb="0" eb="1">
      <t>ロク</t>
    </rPh>
    <rPh sb="3" eb="4">
      <t>カ</t>
    </rPh>
    <rPh sb="4" eb="6">
      <t>イオウ</t>
    </rPh>
    <phoneticPr fontId="4"/>
  </si>
  <si>
    <t>三ふっ化窒素(NF3）</t>
    <rPh sb="0" eb="1">
      <t>サン</t>
    </rPh>
    <rPh sb="3" eb="4">
      <t>カ</t>
    </rPh>
    <rPh sb="4" eb="6">
      <t>チッソ</t>
    </rPh>
    <phoneticPr fontId="4"/>
  </si>
  <si>
    <t>温室効果ガス排出量合計</t>
    <rPh sb="0" eb="2">
      <t>オンシツ</t>
    </rPh>
    <rPh sb="2" eb="4">
      <t>コウカ</t>
    </rPh>
    <rPh sb="6" eb="9">
      <t>ハイシュツリョウ</t>
    </rPh>
    <rPh sb="9" eb="11">
      <t>ゴウケイ</t>
    </rPh>
    <phoneticPr fontId="4"/>
  </si>
  <si>
    <t>調整後排出量（Ｇ）</t>
    <rPh sb="0" eb="3">
      <t>チョウセイゴ</t>
    </rPh>
    <rPh sb="3" eb="6">
      <t>ハイシュツリョウ</t>
    </rPh>
    <phoneticPr fontId="4"/>
  </si>
  <si>
    <t>※１：</t>
    <phoneticPr fontId="4"/>
  </si>
  <si>
    <t>熱についてはＣ＝Ａ－Ｂとする。自家発電はＢに－１を乗じた数値とする。</t>
    <rPh sb="0" eb="1">
      <t>ネツ</t>
    </rPh>
    <rPh sb="15" eb="17">
      <t>ジカ</t>
    </rPh>
    <rPh sb="17" eb="19">
      <t>ハツデン</t>
    </rPh>
    <rPh sb="25" eb="26">
      <t>ジョウ</t>
    </rPh>
    <rPh sb="28" eb="30">
      <t>スウチ</t>
    </rPh>
    <phoneticPr fontId="4"/>
  </si>
  <si>
    <t>※２：</t>
    <phoneticPr fontId="4"/>
  </si>
  <si>
    <t>※３：</t>
    <phoneticPr fontId="4"/>
  </si>
  <si>
    <t>電気についてはＥ＝Ｃ×Ｄとする。</t>
    <rPh sb="0" eb="2">
      <t>デンキ</t>
    </rPh>
    <phoneticPr fontId="4"/>
  </si>
  <si>
    <t>※４：</t>
    <phoneticPr fontId="4"/>
  </si>
  <si>
    <t>※５：</t>
    <phoneticPr fontId="4"/>
  </si>
  <si>
    <t>算定表</t>
    <rPh sb="0" eb="2">
      <t>サンテイ</t>
    </rPh>
    <rPh sb="2" eb="3">
      <t>ヒョウ</t>
    </rPh>
    <phoneticPr fontId="5"/>
  </si>
  <si>
    <t>実排出量</t>
    <rPh sb="0" eb="1">
      <t>ジツ</t>
    </rPh>
    <rPh sb="1" eb="4">
      <t>ハイシュツリョウ</t>
    </rPh>
    <phoneticPr fontId="5"/>
  </si>
  <si>
    <t>年度
排出実績</t>
    <rPh sb="0" eb="2">
      <t>ネンド</t>
    </rPh>
    <rPh sb="3" eb="5">
      <t>ハイシュツ</t>
    </rPh>
    <rPh sb="5" eb="7">
      <t>ジッセキ</t>
    </rPh>
    <phoneticPr fontId="1"/>
  </si>
  <si>
    <t>年度
排出目標</t>
    <rPh sb="0" eb="2">
      <t>ネンド</t>
    </rPh>
    <rPh sb="3" eb="5">
      <t>ハイシュツ</t>
    </rPh>
    <rPh sb="5" eb="7">
      <t>モクヒョウ</t>
    </rPh>
    <phoneticPr fontId="1"/>
  </si>
  <si>
    <t>ｔ</t>
    <phoneticPr fontId="5"/>
  </si>
  <si>
    <t>温室効果ガス排出量と密接な関係を持つ値の名称</t>
    <rPh sb="0" eb="2">
      <t>オンシツ</t>
    </rPh>
    <rPh sb="2" eb="4">
      <t>コウカ</t>
    </rPh>
    <rPh sb="6" eb="9">
      <t>ハイシュツリョウ</t>
    </rPh>
    <rPh sb="10" eb="12">
      <t>ミッセツ</t>
    </rPh>
    <rPh sb="13" eb="15">
      <t>カンケイ</t>
    </rPh>
    <rPh sb="16" eb="17">
      <t>モ</t>
    </rPh>
    <rPh sb="18" eb="19">
      <t>アタイ</t>
    </rPh>
    <rPh sb="20" eb="22">
      <t>メイショウ</t>
    </rPh>
    <phoneticPr fontId="5"/>
  </si>
  <si>
    <t>↓システム処理用セル（削除しないで下さい）</t>
    <rPh sb="5" eb="8">
      <t>ショリヨウ</t>
    </rPh>
    <rPh sb="11" eb="13">
      <t>サクジョ</t>
    </rPh>
    <rPh sb="17" eb="18">
      <t>クダ</t>
    </rPh>
    <phoneticPr fontId="5"/>
  </si>
  <si>
    <t>事業分類</t>
    <rPh sb="0" eb="2">
      <t>ジギョウ</t>
    </rPh>
    <rPh sb="2" eb="4">
      <t>ブンルイ</t>
    </rPh>
    <phoneticPr fontId="5"/>
  </si>
  <si>
    <t>％
削減</t>
    <rPh sb="2" eb="4">
      <t>サクゲン</t>
    </rPh>
    <phoneticPr fontId="5"/>
  </si>
  <si>
    <t>再生可能エネルギーの固定価格買取制度に基づく売電量は、「販売したエネルギーの量」の欄に記載しない（排出削減計画書又は、排出状況報告書の「特記事項」欄に記載することは可能。</t>
    <phoneticPr fontId="4"/>
  </si>
  <si>
    <t>温室効果ガス排出抑制のため、廃棄物を化石燃料に代えて燃料として使用したり、製品の製造のための原材料として使用した場合等により、排出される非エネルギー起源CO2をいう。</t>
    <rPh sb="0" eb="2">
      <t>オンシツ</t>
    </rPh>
    <rPh sb="2" eb="4">
      <t>コウカ</t>
    </rPh>
    <rPh sb="6" eb="8">
      <t>ハイシュツ</t>
    </rPh>
    <rPh sb="8" eb="10">
      <t>ヨクセイ</t>
    </rPh>
    <rPh sb="14" eb="17">
      <t>ハイキブツ</t>
    </rPh>
    <rPh sb="18" eb="20">
      <t>カセキ</t>
    </rPh>
    <rPh sb="20" eb="22">
      <t>ネンリョウ</t>
    </rPh>
    <rPh sb="23" eb="24">
      <t>ダイ</t>
    </rPh>
    <rPh sb="26" eb="28">
      <t>ネンリョウ</t>
    </rPh>
    <rPh sb="31" eb="33">
      <t>シヨウ</t>
    </rPh>
    <rPh sb="37" eb="39">
      <t>セイヒン</t>
    </rPh>
    <rPh sb="40" eb="42">
      <t>セイゾウ</t>
    </rPh>
    <rPh sb="46" eb="49">
      <t>ゲンザイリョウ</t>
    </rPh>
    <rPh sb="52" eb="54">
      <t>シヨウ</t>
    </rPh>
    <rPh sb="56" eb="58">
      <t>バアイ</t>
    </rPh>
    <rPh sb="58" eb="59">
      <t>トウ</t>
    </rPh>
    <rPh sb="63" eb="65">
      <t>ハイシュツ</t>
    </rPh>
    <rPh sb="68" eb="69">
      <t>ヒ</t>
    </rPh>
    <rPh sb="74" eb="76">
      <t>キゲン</t>
    </rPh>
    <phoneticPr fontId="4"/>
  </si>
  <si>
    <t>（新規）</t>
    <rPh sb="1" eb="3">
      <t>シンキ</t>
    </rPh>
    <phoneticPr fontId="5"/>
  </si>
  <si>
    <t>（変更）</t>
    <rPh sb="1" eb="3">
      <t>ヘンコウ</t>
    </rPh>
    <phoneticPr fontId="5"/>
  </si>
  <si>
    <t>温室効果ガス排出状況報告書</t>
    <phoneticPr fontId="5"/>
  </si>
  <si>
    <t>報告年度及び計画基準年度</t>
    <rPh sb="0" eb="2">
      <t>ホウコク</t>
    </rPh>
    <rPh sb="2" eb="4">
      <t>ネンド</t>
    </rPh>
    <rPh sb="4" eb="5">
      <t>オヨ</t>
    </rPh>
    <rPh sb="6" eb="8">
      <t>ケイカク</t>
    </rPh>
    <rPh sb="8" eb="10">
      <t>キジュン</t>
    </rPh>
    <rPh sb="10" eb="12">
      <t>ネンド</t>
    </rPh>
    <phoneticPr fontId="5"/>
  </si>
  <si>
    <t>基準年度（前年度計画）</t>
    <rPh sb="0" eb="2">
      <t>キジュン</t>
    </rPh>
    <rPh sb="2" eb="4">
      <t>ネンド</t>
    </rPh>
    <rPh sb="5" eb="8">
      <t>ゼンネンド</t>
    </rPh>
    <rPh sb="8" eb="10">
      <t>ケイカク</t>
    </rPh>
    <phoneticPr fontId="5"/>
  </si>
  <si>
    <t>年度比
削減率</t>
    <phoneticPr fontId="5"/>
  </si>
  <si>
    <t>報告書及び計画書の
提出区分</t>
    <rPh sb="0" eb="3">
      <t>ホウコクショ</t>
    </rPh>
    <rPh sb="3" eb="4">
      <t>オヨ</t>
    </rPh>
    <rPh sb="5" eb="8">
      <t>ケイカクショ</t>
    </rPh>
    <rPh sb="10" eb="12">
      <t>テイシュツ</t>
    </rPh>
    <rPh sb="12" eb="14">
      <t>クブン</t>
    </rPh>
    <phoneticPr fontId="5"/>
  </si>
  <si>
    <t>計画の実施内容</t>
    <rPh sb="0" eb="2">
      <t>ケイカク</t>
    </rPh>
    <rPh sb="3" eb="5">
      <t>ジッシ</t>
    </rPh>
    <rPh sb="5" eb="7">
      <t>ナイヨウ</t>
    </rPh>
    <phoneticPr fontId="5"/>
  </si>
  <si>
    <t>事業活動に伴う温室効果ガスの排出の量を削減するため年度ごとに実施する措置及び実施した措置（再生可能エネルギーの導入を含む）</t>
    <rPh sb="0" eb="2">
      <t>ジギョウ</t>
    </rPh>
    <rPh sb="2" eb="4">
      <t>カツドウ</t>
    </rPh>
    <rPh sb="5" eb="6">
      <t>トモナ</t>
    </rPh>
    <rPh sb="7" eb="9">
      <t>オンシツ</t>
    </rPh>
    <rPh sb="9" eb="11">
      <t>コウカ</t>
    </rPh>
    <rPh sb="14" eb="16">
      <t>ハイシュツ</t>
    </rPh>
    <rPh sb="17" eb="18">
      <t>リョウ</t>
    </rPh>
    <rPh sb="19" eb="21">
      <t>サクゲン</t>
    </rPh>
    <rPh sb="25" eb="27">
      <t>ネンド</t>
    </rPh>
    <rPh sb="30" eb="32">
      <t>ジッシ</t>
    </rPh>
    <rPh sb="34" eb="36">
      <t>ソチ</t>
    </rPh>
    <rPh sb="36" eb="37">
      <t>オヨ</t>
    </rPh>
    <rPh sb="38" eb="40">
      <t>ジッシ</t>
    </rPh>
    <rPh sb="42" eb="44">
      <t>ソチ</t>
    </rPh>
    <rPh sb="45" eb="47">
      <t>サイセイ</t>
    </rPh>
    <rPh sb="47" eb="49">
      <t>カノウ</t>
    </rPh>
    <rPh sb="55" eb="57">
      <t>ドウニュウ</t>
    </rPh>
    <rPh sb="58" eb="59">
      <t>フク</t>
    </rPh>
    <phoneticPr fontId="5"/>
  </si>
  <si>
    <t>ｋｇ</t>
    <phoneticPr fontId="5"/>
  </si>
  <si>
    <t>冷媒用フロンの購入量※４</t>
    <rPh sb="0" eb="3">
      <t>レイバイヨウ</t>
    </rPh>
    <rPh sb="7" eb="9">
      <t>コウニュウ</t>
    </rPh>
    <rPh sb="9" eb="10">
      <t>リョウ</t>
    </rPh>
    <phoneticPr fontId="5"/>
  </si>
  <si>
    <t>特記事項※５</t>
    <rPh sb="0" eb="2">
      <t>トッキ</t>
    </rPh>
    <rPh sb="2" eb="4">
      <t>ジコウ</t>
    </rPh>
    <phoneticPr fontId="5"/>
  </si>
  <si>
    <t>※５：</t>
    <phoneticPr fontId="5"/>
  </si>
  <si>
    <t>食料品卸売・小売業、倉庫業等冷蔵・冷凍機器を多く使う事業者にあっては、当該機器のメンテナンスのため購入した冷媒用フロン（ＨＦＣ類に限る。）の量を記入してください。</t>
    <phoneticPr fontId="5"/>
  </si>
  <si>
    <t>及び令和</t>
    <rPh sb="2" eb="4">
      <t>レイワ</t>
    </rPh>
    <phoneticPr fontId="4"/>
  </si>
  <si>
    <t>温室効果ガス排出状況報告</t>
    <phoneticPr fontId="5"/>
  </si>
  <si>
    <t>温室効果ガス排出削減計画</t>
    <phoneticPr fontId="5"/>
  </si>
  <si>
    <t>再生可能エネルギー導入状況報告</t>
    <rPh sb="0" eb="2">
      <t>サイセイ</t>
    </rPh>
    <rPh sb="2" eb="4">
      <t>カノウ</t>
    </rPh>
    <rPh sb="9" eb="11">
      <t>ドウニュウ</t>
    </rPh>
    <phoneticPr fontId="5"/>
  </si>
  <si>
    <t>再生可能エネルギー導入計画</t>
    <rPh sb="0" eb="2">
      <t>サイセイ</t>
    </rPh>
    <rPh sb="2" eb="4">
      <t>カノウ</t>
    </rPh>
    <rPh sb="9" eb="11">
      <t>ドウニュウ</t>
    </rPh>
    <phoneticPr fontId="5"/>
  </si>
  <si>
    <t>A区分R3目標</t>
    <rPh sb="1" eb="3">
      <t>クブン</t>
    </rPh>
    <rPh sb="5" eb="7">
      <t>モクヒョウ</t>
    </rPh>
    <phoneticPr fontId="5"/>
  </si>
  <si>
    <t>A区分R3実績</t>
    <rPh sb="1" eb="3">
      <t>クブン</t>
    </rPh>
    <rPh sb="5" eb="7">
      <t>ジッセキ</t>
    </rPh>
    <phoneticPr fontId="5"/>
  </si>
  <si>
    <t>A区分R4計画</t>
    <rPh sb="5" eb="7">
      <t>ケイカク</t>
    </rPh>
    <phoneticPr fontId="5"/>
  </si>
  <si>
    <t>B区分R3計画</t>
    <rPh sb="1" eb="3">
      <t>クブン</t>
    </rPh>
    <rPh sb="5" eb="7">
      <t>ケイカク</t>
    </rPh>
    <phoneticPr fontId="5"/>
  </si>
  <si>
    <t>B区分R3実績</t>
    <rPh sb="1" eb="3">
      <t>クブン</t>
    </rPh>
    <rPh sb="5" eb="7">
      <t>ジッセキ</t>
    </rPh>
    <phoneticPr fontId="5"/>
  </si>
  <si>
    <t>B区分R4計画</t>
    <rPh sb="5" eb="7">
      <t>ケイカク</t>
    </rPh>
    <phoneticPr fontId="5"/>
  </si>
  <si>
    <t>C区分R3計画</t>
    <rPh sb="1" eb="3">
      <t>クブン</t>
    </rPh>
    <rPh sb="5" eb="7">
      <t>ケイカク</t>
    </rPh>
    <phoneticPr fontId="5"/>
  </si>
  <si>
    <t>C区分目R3実績</t>
    <rPh sb="1" eb="3">
      <t>クブン</t>
    </rPh>
    <rPh sb="3" eb="4">
      <t>メ</t>
    </rPh>
    <rPh sb="6" eb="8">
      <t>ジッセキ</t>
    </rPh>
    <phoneticPr fontId="5"/>
  </si>
  <si>
    <t>C区分目R4実績</t>
    <phoneticPr fontId="5"/>
  </si>
  <si>
    <t>（全区分）R3計画</t>
    <rPh sb="1" eb="2">
      <t>ゼン</t>
    </rPh>
    <rPh sb="2" eb="4">
      <t>クブン</t>
    </rPh>
    <rPh sb="7" eb="9">
      <t>ケイカク</t>
    </rPh>
    <phoneticPr fontId="5"/>
  </si>
  <si>
    <t>（全区分）R3実績</t>
    <rPh sb="1" eb="2">
      <t>ゼン</t>
    </rPh>
    <rPh sb="2" eb="4">
      <t>クブン</t>
    </rPh>
    <rPh sb="7" eb="9">
      <t>ジッセキ</t>
    </rPh>
    <phoneticPr fontId="5"/>
  </si>
  <si>
    <t>（全区分）R4実績</t>
  </si>
  <si>
    <t>基準原単位の値(R3計画)</t>
    <rPh sb="0" eb="2">
      <t>キジュン</t>
    </rPh>
    <rPh sb="2" eb="5">
      <t>ゲンタンイ</t>
    </rPh>
    <rPh sb="6" eb="7">
      <t>アタイ</t>
    </rPh>
    <rPh sb="10" eb="12">
      <t>ケイカク</t>
    </rPh>
    <phoneticPr fontId="5"/>
  </si>
  <si>
    <t>基準原単位の値(R3報告)</t>
    <rPh sb="10" eb="12">
      <t>ホウコク</t>
    </rPh>
    <phoneticPr fontId="5"/>
  </si>
  <si>
    <t>基準原単位の値(R4計画)</t>
    <phoneticPr fontId="5"/>
  </si>
  <si>
    <t>基準原単位排出量(R3計画)</t>
    <rPh sb="0" eb="2">
      <t>キジュン</t>
    </rPh>
    <rPh sb="2" eb="5">
      <t>ゲンタンイ</t>
    </rPh>
    <rPh sb="5" eb="8">
      <t>ハイシュツリョウ</t>
    </rPh>
    <rPh sb="11" eb="13">
      <t>ケイカク</t>
    </rPh>
    <phoneticPr fontId="5"/>
  </si>
  <si>
    <t>基準原単位排出量(R3実績)</t>
    <rPh sb="11" eb="13">
      <t>ジッセキ</t>
    </rPh>
    <phoneticPr fontId="5"/>
  </si>
  <si>
    <t>基準原単位排出量(R4計画)</t>
    <rPh sb="0" eb="2">
      <t>キジュン</t>
    </rPh>
    <rPh sb="2" eb="5">
      <t>ゲンタンイ</t>
    </rPh>
    <rPh sb="5" eb="7">
      <t>ハイシュツ</t>
    </rPh>
    <rPh sb="7" eb="8">
      <t>リョウ</t>
    </rPh>
    <rPh sb="11" eb="13">
      <t>ケイカク</t>
    </rPh>
    <phoneticPr fontId="5"/>
  </si>
  <si>
    <t>原単位の説明</t>
    <phoneticPr fontId="5"/>
  </si>
  <si>
    <t>フロンの購入量</t>
    <rPh sb="4" eb="6">
      <t>コウニュウ</t>
    </rPh>
    <rPh sb="6" eb="7">
      <t>リョウ</t>
    </rPh>
    <phoneticPr fontId="5"/>
  </si>
  <si>
    <t>フロンの購入量（R2実績）</t>
    <rPh sb="4" eb="6">
      <t>コウニュウ</t>
    </rPh>
    <rPh sb="6" eb="7">
      <t>リョウ</t>
    </rPh>
    <rPh sb="10" eb="12">
      <t>ジッセキ</t>
    </rPh>
    <phoneticPr fontId="5"/>
  </si>
  <si>
    <t>フロンの購入量（R3実績）</t>
    <rPh sb="4" eb="6">
      <t>コウニュウ</t>
    </rPh>
    <rPh sb="6" eb="7">
      <t>リョウ</t>
    </rPh>
    <rPh sb="10" eb="12">
      <t>ジッセキ</t>
    </rPh>
    <phoneticPr fontId="5"/>
  </si>
  <si>
    <t>1年目実施内容①</t>
    <rPh sb="3" eb="5">
      <t>ジッシ</t>
    </rPh>
    <rPh sb="5" eb="7">
      <t>ナイヨウ</t>
    </rPh>
    <phoneticPr fontId="5"/>
  </si>
  <si>
    <t>1年目実施内容②</t>
    <rPh sb="3" eb="5">
      <t>ジッシ</t>
    </rPh>
    <rPh sb="5" eb="7">
      <t>ナイヨウ</t>
    </rPh>
    <phoneticPr fontId="5"/>
  </si>
  <si>
    <t>1年目計画内容③</t>
    <phoneticPr fontId="5"/>
  </si>
  <si>
    <t>1年目実施内容③</t>
    <rPh sb="1" eb="3">
      <t>ネンメ</t>
    </rPh>
    <rPh sb="3" eb="5">
      <t>ジッシ</t>
    </rPh>
    <rPh sb="5" eb="7">
      <t>ナイヨウ</t>
    </rPh>
    <phoneticPr fontId="5"/>
  </si>
  <si>
    <t>2年目対象①</t>
    <rPh sb="1" eb="3">
      <t>ネンメ</t>
    </rPh>
    <rPh sb="3" eb="5">
      <t>タイショウ</t>
    </rPh>
    <phoneticPr fontId="5"/>
  </si>
  <si>
    <t>2年目計画内容①</t>
    <rPh sb="1" eb="3">
      <t>ネンメ</t>
    </rPh>
    <rPh sb="3" eb="5">
      <t>ケイカク</t>
    </rPh>
    <rPh sb="5" eb="7">
      <t>ナイヨウ</t>
    </rPh>
    <phoneticPr fontId="5"/>
  </si>
  <si>
    <t>2年目対象②</t>
    <rPh sb="1" eb="3">
      <t>ネンメ</t>
    </rPh>
    <rPh sb="3" eb="5">
      <t>タイショウ</t>
    </rPh>
    <phoneticPr fontId="5"/>
  </si>
  <si>
    <t>2年目計画内容②</t>
    <rPh sb="1" eb="3">
      <t>ネンメ</t>
    </rPh>
    <rPh sb="3" eb="5">
      <t>ケイカク</t>
    </rPh>
    <rPh sb="5" eb="7">
      <t>ナイヨウ</t>
    </rPh>
    <phoneticPr fontId="5"/>
  </si>
  <si>
    <t>2年目対象③</t>
    <rPh sb="1" eb="3">
      <t>ネンメ</t>
    </rPh>
    <rPh sb="3" eb="5">
      <t>タイショウ</t>
    </rPh>
    <phoneticPr fontId="5"/>
  </si>
  <si>
    <t>2年目計画内容③</t>
    <phoneticPr fontId="5"/>
  </si>
  <si>
    <t>報告年度（令和）</t>
    <rPh sb="0" eb="2">
      <t>ホウコク</t>
    </rPh>
    <rPh sb="2" eb="4">
      <t>ネンド</t>
    </rPh>
    <rPh sb="5" eb="7">
      <t>レイワ</t>
    </rPh>
    <phoneticPr fontId="5"/>
  </si>
  <si>
    <t>新規or変更</t>
    <rPh sb="0" eb="2">
      <t>シンキ</t>
    </rPh>
    <rPh sb="4" eb="6">
      <t>ヘンコウ</t>
    </rPh>
    <phoneticPr fontId="5"/>
  </si>
  <si>
    <t>計画期間</t>
    <rPh sb="0" eb="2">
      <t>ケイカク</t>
    </rPh>
    <rPh sb="2" eb="4">
      <t>キカン</t>
    </rPh>
    <phoneticPr fontId="5"/>
  </si>
  <si>
    <t>計画目標年度（今年度）</t>
    <rPh sb="0" eb="2">
      <t>ケイカク</t>
    </rPh>
    <rPh sb="2" eb="4">
      <t>モクヒョウ</t>
    </rPh>
    <rPh sb="4" eb="6">
      <t>ネンド</t>
    </rPh>
    <rPh sb="7" eb="10">
      <t>コンネンド</t>
    </rPh>
    <phoneticPr fontId="5"/>
  </si>
  <si>
    <t>計画目標年度（前年度）</t>
    <rPh sb="0" eb="2">
      <t>ケイカク</t>
    </rPh>
    <rPh sb="2" eb="4">
      <t>モクヒョウ</t>
    </rPh>
    <rPh sb="4" eb="6">
      <t>ネンド</t>
    </rPh>
    <rPh sb="7" eb="10">
      <t>ゼンネンド</t>
    </rPh>
    <phoneticPr fontId="5"/>
  </si>
  <si>
    <t>その他事業者（任意提出等）</t>
    <rPh sb="2" eb="3">
      <t>タ</t>
    </rPh>
    <rPh sb="3" eb="6">
      <t>ジギョウシャ</t>
    </rPh>
    <rPh sb="7" eb="9">
      <t>ニンイ</t>
    </rPh>
    <rPh sb="9" eb="11">
      <t>テイシュツ</t>
    </rPh>
    <rPh sb="11" eb="12">
      <t>ナド</t>
    </rPh>
    <phoneticPr fontId="1"/>
  </si>
  <si>
    <t>別記様式第１号（第20条、第21条、第23条、第66条、第67条、第69条関係）</t>
    <rPh sb="0" eb="2">
      <t>ベッキ</t>
    </rPh>
    <rPh sb="2" eb="4">
      <t>ヨウシキ</t>
    </rPh>
    <rPh sb="4" eb="5">
      <t>ダイ</t>
    </rPh>
    <rPh sb="6" eb="7">
      <t>ゴウ</t>
    </rPh>
    <rPh sb="8" eb="9">
      <t>ダイ</t>
    </rPh>
    <rPh sb="11" eb="12">
      <t>ジョウ</t>
    </rPh>
    <rPh sb="13" eb="14">
      <t>ダイ</t>
    </rPh>
    <rPh sb="16" eb="17">
      <t>ジョウ</t>
    </rPh>
    <rPh sb="23" eb="24">
      <t>ダイ</t>
    </rPh>
    <rPh sb="26" eb="27">
      <t>ジョウ</t>
    </rPh>
    <rPh sb="28" eb="29">
      <t>ダイ</t>
    </rPh>
    <rPh sb="31" eb="32">
      <t>ジョウ</t>
    </rPh>
    <rPh sb="37" eb="39">
      <t>カンケイ</t>
    </rPh>
    <phoneticPr fontId="4"/>
  </si>
  <si>
    <t>年度排出状況報告</t>
    <phoneticPr fontId="3"/>
  </si>
  <si>
    <t>年度排出量削減計画　兼</t>
    <rPh sb="10" eb="11">
      <t>ケン</t>
    </rPh>
    <phoneticPr fontId="3"/>
  </si>
  <si>
    <t>年度再生可能エネルギー導入状況報告</t>
    <phoneticPr fontId="3"/>
  </si>
  <si>
    <t>年度再生可能エネルギー導入計画</t>
    <phoneticPr fontId="3"/>
  </si>
  <si>
    <t>表６　控除後温室効果ガス排出量算定表</t>
    <rPh sb="0" eb="1">
      <t>ヒョウ</t>
    </rPh>
    <rPh sb="3" eb="5">
      <t>コウジョ</t>
    </rPh>
    <rPh sb="5" eb="6">
      <t>ゴ</t>
    </rPh>
    <rPh sb="6" eb="8">
      <t>オンシツ</t>
    </rPh>
    <rPh sb="8" eb="10">
      <t>コウカ</t>
    </rPh>
    <rPh sb="12" eb="14">
      <t>ハイシュツ</t>
    </rPh>
    <rPh sb="14" eb="15">
      <t>リョウ</t>
    </rPh>
    <rPh sb="15" eb="17">
      <t>サンテイ</t>
    </rPh>
    <rPh sb="17" eb="18">
      <t>オモテ</t>
    </rPh>
    <phoneticPr fontId="4"/>
  </si>
  <si>
    <t>取得量等（二酸化炭素換算；ｔ-CO2）</t>
    <rPh sb="0" eb="2">
      <t>シュトク</t>
    </rPh>
    <rPh sb="2" eb="3">
      <t>リョウ</t>
    </rPh>
    <rPh sb="3" eb="4">
      <t>トウ</t>
    </rPh>
    <rPh sb="5" eb="8">
      <t>ニサンカ</t>
    </rPh>
    <rPh sb="8" eb="10">
      <t>タンソ</t>
    </rPh>
    <rPh sb="10" eb="12">
      <t>カンサン</t>
    </rPh>
    <phoneticPr fontId="4"/>
  </si>
  <si>
    <t>J-クレジット</t>
    <phoneticPr fontId="4"/>
  </si>
  <si>
    <t>合計（Ｉ）</t>
    <rPh sb="0" eb="2">
      <t>ゴウケイ</t>
    </rPh>
    <phoneticPr fontId="4"/>
  </si>
  <si>
    <t>廃棄物の原燃料使用分（第３表（Ｆ））</t>
    <rPh sb="0" eb="3">
      <t>ハイキブツ</t>
    </rPh>
    <rPh sb="4" eb="7">
      <t>ゲンネンリョウ</t>
    </rPh>
    <rPh sb="7" eb="9">
      <t>シヨウ</t>
    </rPh>
    <rPh sb="9" eb="10">
      <t>ブン</t>
    </rPh>
    <rPh sb="11" eb="12">
      <t>ダイ</t>
    </rPh>
    <rPh sb="13" eb="14">
      <t>ヒョウ</t>
    </rPh>
    <phoneticPr fontId="4"/>
  </si>
  <si>
    <t>温室効果ガスの調整後排出量（第３表（Ｇ））</t>
    <rPh sb="0" eb="2">
      <t>オンシツ</t>
    </rPh>
    <rPh sb="2" eb="4">
      <t>コウカ</t>
    </rPh>
    <rPh sb="7" eb="10">
      <t>チョウセイゴ</t>
    </rPh>
    <rPh sb="10" eb="13">
      <t>ハイシュツリョウ</t>
    </rPh>
    <rPh sb="14" eb="15">
      <t>ダイ</t>
    </rPh>
    <rPh sb="16" eb="17">
      <t>ヒョウ</t>
    </rPh>
    <phoneticPr fontId="4"/>
  </si>
  <si>
    <t>総計（（Ｇ）－（Ｉ）－（Ｆ））</t>
    <rPh sb="0" eb="2">
      <t>ソウケイ</t>
    </rPh>
    <phoneticPr fontId="4"/>
  </si>
  <si>
    <t>購入したグリーン電力量（グリーン電力証書記載量：千KWｈ）に当該年度の東京電力の電力排出係数（基礎係数）を掛けて算出。</t>
    <rPh sb="0" eb="2">
      <t>コウニュウ</t>
    </rPh>
    <rPh sb="8" eb="10">
      <t>デンリョク</t>
    </rPh>
    <rPh sb="10" eb="11">
      <t>リョウ</t>
    </rPh>
    <rPh sb="16" eb="18">
      <t>デンリョク</t>
    </rPh>
    <rPh sb="18" eb="20">
      <t>ショウショ</t>
    </rPh>
    <rPh sb="20" eb="22">
      <t>キサイ</t>
    </rPh>
    <rPh sb="22" eb="23">
      <t>リョウ</t>
    </rPh>
    <rPh sb="24" eb="25">
      <t>セン</t>
    </rPh>
    <rPh sb="30" eb="32">
      <t>トウガイ</t>
    </rPh>
    <rPh sb="32" eb="34">
      <t>ネンド</t>
    </rPh>
    <rPh sb="35" eb="37">
      <t>トウキョウ</t>
    </rPh>
    <rPh sb="37" eb="39">
      <t>デンリョク</t>
    </rPh>
    <rPh sb="40" eb="42">
      <t>デンリョク</t>
    </rPh>
    <rPh sb="42" eb="44">
      <t>ハイシュツ</t>
    </rPh>
    <rPh sb="44" eb="46">
      <t>ケイスウ</t>
    </rPh>
    <rPh sb="47" eb="49">
      <t>キソ</t>
    </rPh>
    <rPh sb="49" eb="51">
      <t>ケイスウ</t>
    </rPh>
    <rPh sb="53" eb="54">
      <t>カ</t>
    </rPh>
    <rPh sb="56" eb="58">
      <t>サンシュツ</t>
    </rPh>
    <phoneticPr fontId="4"/>
  </si>
  <si>
    <t>クレジット等の取得を証明する資料の写しを添付すること。</t>
    <rPh sb="5" eb="6">
      <t>トウ</t>
    </rPh>
    <rPh sb="7" eb="9">
      <t>シュトク</t>
    </rPh>
    <rPh sb="10" eb="12">
      <t>ショウメイ</t>
    </rPh>
    <rPh sb="14" eb="16">
      <t>シリョウ</t>
    </rPh>
    <rPh sb="17" eb="18">
      <t>ウツ</t>
    </rPh>
    <rPh sb="20" eb="22">
      <t>テンプ</t>
    </rPh>
    <phoneticPr fontId="4"/>
  </si>
  <si>
    <t>％</t>
  </si>
  <si>
    <t>％</t>
    <phoneticPr fontId="5"/>
  </si>
  <si>
    <t>kwh</t>
    <phoneticPr fontId="5"/>
  </si>
  <si>
    <t>合計</t>
    <rPh sb="0" eb="2">
      <t>ゴウケイ</t>
    </rPh>
    <phoneticPr fontId="5"/>
  </si>
  <si>
    <t>小売電気事業者から供給された再エネ電気（環境価値が付加された電気）</t>
    <rPh sb="20" eb="22">
      <t>カンキョウ</t>
    </rPh>
    <rPh sb="22" eb="24">
      <t>カチ</t>
    </rPh>
    <rPh sb="25" eb="27">
      <t>フカ</t>
    </rPh>
    <rPh sb="30" eb="32">
      <t>デンキ</t>
    </rPh>
    <phoneticPr fontId="5"/>
  </si>
  <si>
    <t>自ら再エネ電力証書の購入し、環境価値が付加された電気</t>
    <rPh sb="0" eb="1">
      <t>ミズカ</t>
    </rPh>
    <rPh sb="19" eb="21">
      <t>フカ</t>
    </rPh>
    <phoneticPr fontId="5"/>
  </si>
  <si>
    <t>再生可能エネルギーの導入状況</t>
    <rPh sb="0" eb="2">
      <t>サイセイ</t>
    </rPh>
    <rPh sb="2" eb="4">
      <t>カノウ</t>
    </rPh>
    <rPh sb="10" eb="12">
      <t>ドウニュウ</t>
    </rPh>
    <rPh sb="12" eb="14">
      <t>ジョウキョウ</t>
    </rPh>
    <phoneticPr fontId="5"/>
  </si>
  <si>
    <t>再エネ設備から得られた電気（自己保有、他者保有含む）</t>
    <rPh sb="0" eb="1">
      <t>サイ</t>
    </rPh>
    <rPh sb="3" eb="5">
      <t>セツビ</t>
    </rPh>
    <rPh sb="7" eb="8">
      <t>エ</t>
    </rPh>
    <rPh sb="11" eb="13">
      <t>デンキ</t>
    </rPh>
    <rPh sb="14" eb="16">
      <t>ジコ</t>
    </rPh>
    <rPh sb="16" eb="18">
      <t>ホユウ</t>
    </rPh>
    <rPh sb="19" eb="21">
      <t>タシャ</t>
    </rPh>
    <rPh sb="21" eb="23">
      <t>ホユウ</t>
    </rPh>
    <rPh sb="23" eb="24">
      <t>フク</t>
    </rPh>
    <phoneticPr fontId="5"/>
  </si>
  <si>
    <t>　2050年に向けた「ぐんま５つのゼロ宣言」実現条例第20条第１項（第21条において準用する場合を含む。）、第23条、第66条第1項（第67条において準用する場合を含む。）及び第69条の規定により、別紙のとおり提出します。</t>
    <rPh sb="5" eb="6">
      <t>ネン</t>
    </rPh>
    <rPh sb="7" eb="8">
      <t>ム</t>
    </rPh>
    <rPh sb="19" eb="21">
      <t>センゲン</t>
    </rPh>
    <rPh sb="22" eb="24">
      <t>ジツゲン</t>
    </rPh>
    <rPh sb="54" eb="55">
      <t>ダイ</t>
    </rPh>
    <rPh sb="83" eb="85">
      <t>ベッシサダ</t>
    </rPh>
    <rPh sb="86" eb="87">
      <t>オヨ</t>
    </rPh>
    <phoneticPr fontId="5"/>
  </si>
  <si>
    <t>再エネ設備(R3計画)</t>
    <rPh sb="0" eb="1">
      <t>サイ</t>
    </rPh>
    <rPh sb="3" eb="5">
      <t>セツビ</t>
    </rPh>
    <rPh sb="8" eb="10">
      <t>ケイカク</t>
    </rPh>
    <phoneticPr fontId="5"/>
  </si>
  <si>
    <t>再エネ設備(R4計画)</t>
    <rPh sb="0" eb="1">
      <t>サイ</t>
    </rPh>
    <rPh sb="3" eb="5">
      <t>セツビ</t>
    </rPh>
    <rPh sb="8" eb="10">
      <t>ケイカク</t>
    </rPh>
    <phoneticPr fontId="5"/>
  </si>
  <si>
    <t>再エネ設備(R3実績)</t>
    <rPh sb="0" eb="1">
      <t>サイ</t>
    </rPh>
    <rPh sb="3" eb="5">
      <t>セツビ</t>
    </rPh>
    <rPh sb="8" eb="10">
      <t>ジッセキ</t>
    </rPh>
    <phoneticPr fontId="5"/>
  </si>
  <si>
    <t>小売電気(R4計画)</t>
    <rPh sb="0" eb="2">
      <t>コウリ</t>
    </rPh>
    <rPh sb="2" eb="4">
      <t>デンキ</t>
    </rPh>
    <phoneticPr fontId="5"/>
  </si>
  <si>
    <t>小売電気(R3計画)</t>
    <rPh sb="0" eb="2">
      <t>コウリ</t>
    </rPh>
    <rPh sb="2" eb="4">
      <t>デンキ</t>
    </rPh>
    <phoneticPr fontId="5"/>
  </si>
  <si>
    <t>小売電気(R3実績)</t>
    <rPh sb="0" eb="2">
      <t>コウリ</t>
    </rPh>
    <rPh sb="2" eb="4">
      <t>デンキ</t>
    </rPh>
    <rPh sb="7" eb="9">
      <t>ジッセキ</t>
    </rPh>
    <phoneticPr fontId="5"/>
  </si>
  <si>
    <t>証書(R3計画)</t>
    <rPh sb="0" eb="2">
      <t>ショウショ</t>
    </rPh>
    <rPh sb="5" eb="7">
      <t>ケイカク</t>
    </rPh>
    <phoneticPr fontId="5"/>
  </si>
  <si>
    <t>証書(R4計画)</t>
    <rPh sb="0" eb="2">
      <t>ショウショ</t>
    </rPh>
    <rPh sb="5" eb="7">
      <t>ケイカク</t>
    </rPh>
    <phoneticPr fontId="5"/>
  </si>
  <si>
    <t>証書(R3実績)</t>
    <rPh sb="0" eb="2">
      <t>ショウショ</t>
    </rPh>
    <rPh sb="5" eb="7">
      <t>ジッセキ</t>
    </rPh>
    <phoneticPr fontId="5"/>
  </si>
  <si>
    <t>合計（R3計画）</t>
    <rPh sb="0" eb="2">
      <t>ゴウケイ</t>
    </rPh>
    <rPh sb="5" eb="7">
      <t>ケイカク</t>
    </rPh>
    <phoneticPr fontId="5"/>
  </si>
  <si>
    <t>合計（R3実績）</t>
    <rPh sb="0" eb="2">
      <t>ゴウケイ</t>
    </rPh>
    <rPh sb="5" eb="7">
      <t>ジッセキ</t>
    </rPh>
    <phoneticPr fontId="5"/>
  </si>
  <si>
    <t>合計（R4計画）</t>
    <rPh sb="0" eb="2">
      <t>ゴウケイ</t>
    </rPh>
    <rPh sb="5" eb="7">
      <t>ケイカク</t>
    </rPh>
    <phoneticPr fontId="5"/>
  </si>
  <si>
    <t>2050年に向けた「ぐんま５つのゼロ宣言」実現条例施行規則第５条第１号該当事業者（燃料並びに他人から供給された熱及び電気を原油に換算して1,500キロリットル/年以上使用する事業者）</t>
    <phoneticPr fontId="5"/>
  </si>
  <si>
    <t>2050年に向けた「ぐんま５つのゼロ宣言」実現条例施行規則第５条第２号又は第３号該当事業者（トラック、バス又はタクシーを100台以上保有する事業者）</t>
    <rPh sb="55" eb="56">
      <t>マタ</t>
    </rPh>
    <phoneticPr fontId="1"/>
  </si>
  <si>
    <t>2050年に向けた「ぐんま５つのゼロ宣言」実現条例施行規則第５条第４号該当事業者（その他の温室効果ガスの大量排出事業者（二酸化炭素に換算して3,000トン/年以上））</t>
    <rPh sb="25" eb="27">
      <t>セコウ</t>
    </rPh>
    <rPh sb="27" eb="29">
      <t>キソク</t>
    </rPh>
    <rPh sb="29" eb="30">
      <t>ダイ</t>
    </rPh>
    <rPh sb="31" eb="32">
      <t>ジョウ</t>
    </rPh>
    <rPh sb="32" eb="33">
      <t>ダイ</t>
    </rPh>
    <rPh sb="34" eb="35">
      <t>ゴウ</t>
    </rPh>
    <rPh sb="35" eb="37">
      <t>ガイトウ</t>
    </rPh>
    <rPh sb="37" eb="40">
      <t>ジギョウシャ</t>
    </rPh>
    <rPh sb="43" eb="44">
      <t>タ</t>
    </rPh>
    <rPh sb="45" eb="47">
      <t>オンシツ</t>
    </rPh>
    <rPh sb="47" eb="49">
      <t>コウカ</t>
    </rPh>
    <rPh sb="52" eb="54">
      <t>タイリョウ</t>
    </rPh>
    <rPh sb="54" eb="56">
      <t>ハイシュツ</t>
    </rPh>
    <rPh sb="56" eb="59">
      <t>ジギョウシャ</t>
    </rPh>
    <rPh sb="60" eb="63">
      <t>ニサンカ</t>
    </rPh>
    <rPh sb="63" eb="65">
      <t>タンソ</t>
    </rPh>
    <rPh sb="66" eb="68">
      <t>カンサン</t>
    </rPh>
    <rPh sb="78" eb="79">
      <t>ネン</t>
    </rPh>
    <rPh sb="79" eb="81">
      <t>イジョウ</t>
    </rPh>
    <phoneticPr fontId="1"/>
  </si>
  <si>
    <t>E製造業</t>
  </si>
  <si>
    <t>グリーンイノベーション推進課</t>
    <rPh sb="11" eb="14">
      <t>スイシンカ</t>
    </rPh>
    <phoneticPr fontId="3"/>
  </si>
  <si>
    <t>群馬　次郎</t>
    <rPh sb="0" eb="2">
      <t>グンマ</t>
    </rPh>
    <rPh sb="3" eb="5">
      <t>ジロウ</t>
    </rPh>
    <phoneticPr fontId="3"/>
  </si>
  <si>
    <t>027-226-2817</t>
    <phoneticPr fontId="3"/>
  </si>
  <si>
    <t>群馬県○○市○○町○ー○ー○</t>
    <rPh sb="0" eb="3">
      <t>グンマケン</t>
    </rPh>
    <rPh sb="5" eb="6">
      <t>シ</t>
    </rPh>
    <rPh sb="8" eb="9">
      <t>マチ</t>
    </rPh>
    <phoneticPr fontId="3"/>
  </si>
  <si>
    <t>群馬県庁株式会社</t>
    <rPh sb="0" eb="2">
      <t>グンマ</t>
    </rPh>
    <rPh sb="2" eb="4">
      <t>ケンチョウ</t>
    </rPh>
    <rPh sb="4" eb="6">
      <t>カブシキ</t>
    </rPh>
    <rPh sb="6" eb="8">
      <t>カイシャ</t>
    </rPh>
    <phoneticPr fontId="3"/>
  </si>
  <si>
    <t>群馬　太郎</t>
    <rPh sb="0" eb="2">
      <t>グンマ</t>
    </rPh>
    <rPh sb="3" eb="5">
      <t>タロウ</t>
    </rPh>
    <phoneticPr fontId="3"/>
  </si>
  <si>
    <t>（上記住所と異なる場合）</t>
    <phoneticPr fontId="3"/>
  </si>
  <si>
    <t>○○○○○@○○○○</t>
    <phoneticPr fontId="3"/>
  </si>
  <si>
    <t>空調・住宅関連機器の製造</t>
    <phoneticPr fontId="3"/>
  </si>
  <si>
    <t>前年度比で温室効果ガス排出量を5％以上削減する。</t>
    <rPh sb="0" eb="3">
      <t>ゼンネンド</t>
    </rPh>
    <rPh sb="3" eb="4">
      <t>ヒ</t>
    </rPh>
    <phoneticPr fontId="5"/>
  </si>
  <si>
    <t>代表取締役を本部長とする地球温暖化対策本部会議において、各部署の取組の進捗管理を実施する。</t>
    <rPh sb="28" eb="31">
      <t>カクブショ</t>
    </rPh>
    <rPh sb="32" eb="34">
      <t>トリクミ</t>
    </rPh>
    <phoneticPr fontId="5"/>
  </si>
  <si>
    <t>○○○○</t>
    <phoneticPr fontId="3"/>
  </si>
  <si>
    <t>太陽光発電等の再生可能エネルギーを導入する。</t>
    <rPh sb="0" eb="3">
      <t>タイヨウコウ</t>
    </rPh>
    <rPh sb="3" eb="5">
      <t>ハツデン</t>
    </rPh>
    <rPh sb="5" eb="6">
      <t>トウ</t>
    </rPh>
    <rPh sb="7" eb="9">
      <t>サイセイ</t>
    </rPh>
    <rPh sb="9" eb="11">
      <t>カノウ</t>
    </rPh>
    <rPh sb="17" eb="19">
      <t>ドウニュウ</t>
    </rPh>
    <phoneticPr fontId="5"/>
  </si>
  <si>
    <t>設備</t>
    <rPh sb="0" eb="2">
      <t>セツビ</t>
    </rPh>
    <phoneticPr fontId="5"/>
  </si>
  <si>
    <t>体制の整備</t>
    <rPh sb="0" eb="2">
      <t>タイセイ</t>
    </rPh>
    <rPh sb="3" eb="5">
      <t>セイビ</t>
    </rPh>
    <phoneticPr fontId="5"/>
  </si>
  <si>
    <t>空調設備</t>
    <rPh sb="0" eb="2">
      <t>クウチョウ</t>
    </rPh>
    <rPh sb="2" eb="4">
      <t>セツビ</t>
    </rPh>
    <phoneticPr fontId="5"/>
  </si>
  <si>
    <t>環境マネジメントシステムの導入</t>
    <rPh sb="0" eb="2">
      <t>カンキョウ</t>
    </rPh>
    <rPh sb="13" eb="15">
      <t>ドウニュウ</t>
    </rPh>
    <phoneticPr fontId="5"/>
  </si>
  <si>
    <t>照明設備</t>
    <rPh sb="0" eb="2">
      <t>ショウメイ</t>
    </rPh>
    <rPh sb="2" eb="4">
      <t>セツビ</t>
    </rPh>
    <phoneticPr fontId="5"/>
  </si>
  <si>
    <t>照明のLED化</t>
    <rPh sb="0" eb="2">
      <t>ショウメイ</t>
    </rPh>
    <rPh sb="6" eb="7">
      <t>カ</t>
    </rPh>
    <phoneticPr fontId="5"/>
  </si>
  <si>
    <t>空調温度の適正な管理を行う。</t>
    <rPh sb="0" eb="2">
      <t>クウチョウ</t>
    </rPh>
    <rPh sb="2" eb="4">
      <t>オンド</t>
    </rPh>
    <rPh sb="5" eb="7">
      <t>テキセイ</t>
    </rPh>
    <rPh sb="8" eb="10">
      <t>カンリ</t>
    </rPh>
    <rPh sb="11" eb="12">
      <t>オコナ</t>
    </rPh>
    <phoneticPr fontId="5"/>
  </si>
  <si>
    <t>環境マネジメントシステムを導入し、第三者機関のチェックによる信頼性の高い仕組みを整備した。</t>
    <rPh sb="0" eb="2">
      <t>カンキョウ</t>
    </rPh>
    <rPh sb="13" eb="15">
      <t>ドウニュウ</t>
    </rPh>
    <rPh sb="17" eb="20">
      <t>ダイサンシャ</t>
    </rPh>
    <rPh sb="20" eb="22">
      <t>キカン</t>
    </rPh>
    <rPh sb="30" eb="33">
      <t>シンライセイ</t>
    </rPh>
    <rPh sb="34" eb="35">
      <t>タカ</t>
    </rPh>
    <rPh sb="36" eb="38">
      <t>シク</t>
    </rPh>
    <rPh sb="40" eb="42">
      <t>セイビ</t>
    </rPh>
    <phoneticPr fontId="5"/>
  </si>
  <si>
    <t>室温は夏２８℃、冬１９℃目安になるよう室温管理を行った。</t>
    <rPh sb="19" eb="21">
      <t>シツオン</t>
    </rPh>
    <rPh sb="21" eb="23">
      <t>カンリ</t>
    </rPh>
    <rPh sb="24" eb="25">
      <t>オコナ</t>
    </rPh>
    <phoneticPr fontId="5"/>
  </si>
  <si>
    <t>計画に沿ってLED化を行った。</t>
    <rPh sb="0" eb="2">
      <t>ケイカク</t>
    </rPh>
    <rPh sb="3" eb="4">
      <t>ソ</t>
    </rPh>
    <rPh sb="9" eb="10">
      <t>カ</t>
    </rPh>
    <rPh sb="11" eb="12">
      <t>オコナ</t>
    </rPh>
    <phoneticPr fontId="5"/>
  </si>
  <si>
    <t>エネルギー使用の管理</t>
    <rPh sb="5" eb="7">
      <t>シヨウ</t>
    </rPh>
    <rPh sb="8" eb="10">
      <t>カンリ</t>
    </rPh>
    <phoneticPr fontId="5"/>
  </si>
  <si>
    <t>エネルギー使用について燃・季節・月等の使用量を把握し、過去のデータとの比較、分析ができるように管理する。</t>
    <rPh sb="5" eb="7">
      <t>シヨウ</t>
    </rPh>
    <rPh sb="11" eb="12">
      <t>ネン</t>
    </rPh>
    <rPh sb="13" eb="15">
      <t>キセツ</t>
    </rPh>
    <rPh sb="16" eb="17">
      <t>ツキ</t>
    </rPh>
    <rPh sb="17" eb="18">
      <t>トウ</t>
    </rPh>
    <rPh sb="19" eb="22">
      <t>シヨウリョウ</t>
    </rPh>
    <rPh sb="23" eb="25">
      <t>ハアク</t>
    </rPh>
    <rPh sb="27" eb="29">
      <t>カコ</t>
    </rPh>
    <rPh sb="35" eb="37">
      <t>ヒカク</t>
    </rPh>
    <rPh sb="38" eb="40">
      <t>ブンセキ</t>
    </rPh>
    <rPh sb="47" eb="49">
      <t>カンリ</t>
    </rPh>
    <phoneticPr fontId="5"/>
  </si>
  <si>
    <t>温室効果ガス削減のための取組の区分</t>
    <rPh sb="0" eb="2">
      <t>オンシツ</t>
    </rPh>
    <rPh sb="2" eb="4">
      <t>コウカ</t>
    </rPh>
    <rPh sb="6" eb="8">
      <t>サクゲン</t>
    </rPh>
    <rPh sb="12" eb="14">
      <t>トリクミ</t>
    </rPh>
    <rPh sb="15" eb="17">
      <t>クブン</t>
    </rPh>
    <phoneticPr fontId="4"/>
  </si>
  <si>
    <t>森林のCO2吸収量認証制度による認証量</t>
    <rPh sb="0" eb="2">
      <t>シンリン</t>
    </rPh>
    <rPh sb="6" eb="9">
      <t>キュウシュウリョウ</t>
    </rPh>
    <rPh sb="9" eb="11">
      <t>ニンショウ</t>
    </rPh>
    <rPh sb="11" eb="13">
      <t>セイド</t>
    </rPh>
    <rPh sb="16" eb="18">
      <t>ニンショウ</t>
    </rPh>
    <rPh sb="18" eb="19">
      <t>リョウ</t>
    </rPh>
    <phoneticPr fontId="4"/>
  </si>
  <si>
    <t>グリーン電力購入量※１</t>
    <rPh sb="4" eb="6">
      <t>デンリョク</t>
    </rPh>
    <rPh sb="6" eb="9">
      <t>コウニュウリョウ</t>
    </rPh>
    <phoneticPr fontId="4"/>
  </si>
  <si>
    <t>一般電気事業者①※2</t>
  </si>
  <si>
    <t>一般電気事業者②※3</t>
  </si>
  <si>
    <t>一般電気事業者③※3</t>
  </si>
  <si>
    <t>一般電気事業者④※3</t>
  </si>
  <si>
    <t>一般電気事業者⑤※3</t>
  </si>
  <si>
    <t>一般電気事業者⑥※3</t>
  </si>
  <si>
    <t>昼間買電(※4）</t>
  </si>
  <si>
    <t>夜間買電(※4）</t>
    <rPh sb="2" eb="3">
      <t>カ</t>
    </rPh>
    <phoneticPr fontId="4"/>
  </si>
  <si>
    <t>自家発電(※5）</t>
  </si>
  <si>
    <t>※2：「一般電気事業者①」について、東京電力エナジーパートナーと契約している場合に、値を記載すること。</t>
    <phoneticPr fontId="5"/>
  </si>
  <si>
    <t>※3：「一般電気事業者②」～「一般電気事業者⑥」について、東京電力エナジーパートナー以外の電力会社と契約している場合に、契約している電力会社毎に値を記載すること。</t>
    <phoneticPr fontId="5"/>
  </si>
  <si>
    <t>※4：昼間買電は８時～22時の間の、夜間買電は22時～翌８時の間の買電をいう。高圧電力、季時別などの契約の場合は、請求書等から、昼間買電＝力率測定用有効電力量、夜間買電＝全使用電力量－力率測定用有効電力量で求めることができる。従量電灯、低圧電力などの契約の場合で、力率測定用有効電力量が分からない時は、全て昼間買電として計算すること。</t>
    <rPh sb="134" eb="136">
      <t>ソクテイ</t>
    </rPh>
    <phoneticPr fontId="4"/>
  </si>
  <si>
    <t>※5：「自家発電」については参考として記載すること（燃料使用量においてカウントされているため、合計には含めない）。</t>
    <rPh sb="47" eb="49">
      <t>ゴウケイ</t>
    </rPh>
    <phoneticPr fontId="4"/>
  </si>
  <si>
    <t>電気の排出係数は、環境大臣及び経済産業大臣が公表する電気事業者ごとの排出係数（上段の基礎係数には「基礎排出係数」を、下段の調整係数には「調整後排出係数」を記入。指針「参考」参照。）を使用すること。また、電気事業者以外から供給された電気を使用している場合には電気事業者ごとの排出係数に相当する排出係数で、実測等に基づく適切な排出係数を使用すること。なお、これらの方法で算定できない場合は、環境大臣及び経済産業大臣が公表する代替値を使用すること。
「電気事業者①」は電力エナジーパートナーの係数を入力しており、調整係数には、メニューG（残差）を入力しているので、契約しているメニューに応じて変更すること。
「電気事業者②」～「電気事業者⑥」は東京電力エナジーパートナー以外の電力会社と契約している場合に、契約している電力会社毎に係数を入力すること。</t>
    <rPh sb="0" eb="2">
      <t>デンキ</t>
    </rPh>
    <rPh sb="3" eb="5">
      <t>ハイシュツ</t>
    </rPh>
    <rPh sb="5" eb="7">
      <t>ケイスウ</t>
    </rPh>
    <rPh sb="9" eb="11">
      <t>カンキョウ</t>
    </rPh>
    <rPh sb="11" eb="13">
      <t>ダイジン</t>
    </rPh>
    <rPh sb="13" eb="14">
      <t>オヨ</t>
    </rPh>
    <rPh sb="15" eb="17">
      <t>ケイザイ</t>
    </rPh>
    <rPh sb="17" eb="19">
      <t>サンギョウ</t>
    </rPh>
    <rPh sb="19" eb="21">
      <t>ダイジン</t>
    </rPh>
    <rPh sb="22" eb="24">
      <t>コウヒョウ</t>
    </rPh>
    <rPh sb="26" eb="28">
      <t>デンキ</t>
    </rPh>
    <rPh sb="28" eb="31">
      <t>ジギョウシャ</t>
    </rPh>
    <rPh sb="34" eb="36">
      <t>ハイシュツ</t>
    </rPh>
    <rPh sb="36" eb="38">
      <t>ケイスウ</t>
    </rPh>
    <rPh sb="39" eb="41">
      <t>ジョウダン</t>
    </rPh>
    <rPh sb="42" eb="44">
      <t>キソ</t>
    </rPh>
    <rPh sb="44" eb="46">
      <t>ケイスウ</t>
    </rPh>
    <rPh sb="49" eb="51">
      <t>キソ</t>
    </rPh>
    <rPh sb="51" eb="53">
      <t>ハイシュツ</t>
    </rPh>
    <rPh sb="53" eb="55">
      <t>ケイスウ</t>
    </rPh>
    <rPh sb="58" eb="60">
      <t>カダン</t>
    </rPh>
    <rPh sb="61" eb="63">
      <t>チョウセイ</t>
    </rPh>
    <rPh sb="63" eb="65">
      <t>ケイスウ</t>
    </rPh>
    <rPh sb="68" eb="71">
      <t>チョウセイゴ</t>
    </rPh>
    <rPh sb="71" eb="73">
      <t>ハイシュツ</t>
    </rPh>
    <rPh sb="73" eb="75">
      <t>ケイスウ</t>
    </rPh>
    <rPh sb="77" eb="79">
      <t>キニュウ</t>
    </rPh>
    <rPh sb="80" eb="82">
      <t>シシン</t>
    </rPh>
    <rPh sb="83" eb="85">
      <t>サンコウ</t>
    </rPh>
    <rPh sb="86" eb="88">
      <t>サンショウ</t>
    </rPh>
    <rPh sb="91" eb="93">
      <t>シヨウ</t>
    </rPh>
    <rPh sb="101" eb="103">
      <t>デンキ</t>
    </rPh>
    <rPh sb="103" eb="106">
      <t>ジギョウシャ</t>
    </rPh>
    <rPh sb="106" eb="108">
      <t>イガイ</t>
    </rPh>
    <rPh sb="110" eb="112">
      <t>キョウキュウ</t>
    </rPh>
    <rPh sb="115" eb="117">
      <t>デンキ</t>
    </rPh>
    <rPh sb="118" eb="120">
      <t>シヨウ</t>
    </rPh>
    <rPh sb="124" eb="126">
      <t>バアイ</t>
    </rPh>
    <rPh sb="128" eb="130">
      <t>デンキ</t>
    </rPh>
    <rPh sb="130" eb="133">
      <t>ジギョウシャ</t>
    </rPh>
    <rPh sb="136" eb="138">
      <t>ハイシュツ</t>
    </rPh>
    <rPh sb="141" eb="143">
      <t>ソウトウ</t>
    </rPh>
    <rPh sb="145" eb="147">
      <t>ハイシュツ</t>
    </rPh>
    <rPh sb="147" eb="149">
      <t>ケイスウ</t>
    </rPh>
    <rPh sb="151" eb="153">
      <t>ジッソク</t>
    </rPh>
    <rPh sb="153" eb="154">
      <t>トウ</t>
    </rPh>
    <rPh sb="155" eb="156">
      <t>モト</t>
    </rPh>
    <rPh sb="158" eb="160">
      <t>テキセツ</t>
    </rPh>
    <rPh sb="161" eb="163">
      <t>ハイシュツ</t>
    </rPh>
    <rPh sb="163" eb="165">
      <t>ケイスウ</t>
    </rPh>
    <rPh sb="166" eb="168">
      <t>シヨウ</t>
    </rPh>
    <rPh sb="180" eb="182">
      <t>ホウホウ</t>
    </rPh>
    <rPh sb="183" eb="185">
      <t>サンテイ</t>
    </rPh>
    <rPh sb="189" eb="191">
      <t>バアイ</t>
    </rPh>
    <rPh sb="193" eb="195">
      <t>カンキョウ</t>
    </rPh>
    <rPh sb="195" eb="197">
      <t>ダイジン</t>
    </rPh>
    <rPh sb="197" eb="198">
      <t>オヨ</t>
    </rPh>
    <rPh sb="199" eb="203">
      <t>ケイザイサンギョウ</t>
    </rPh>
    <rPh sb="203" eb="205">
      <t>ダイジン</t>
    </rPh>
    <rPh sb="206" eb="208">
      <t>コウヒョウ</t>
    </rPh>
    <rPh sb="223" eb="225">
      <t>デンキ</t>
    </rPh>
    <rPh sb="225" eb="228">
      <t>ジギョウシャ</t>
    </rPh>
    <rPh sb="231" eb="233">
      <t>デンリョク</t>
    </rPh>
    <rPh sb="243" eb="245">
      <t>ケイスウ</t>
    </rPh>
    <rPh sb="246" eb="248">
      <t>ニュウリョク</t>
    </rPh>
    <rPh sb="253" eb="255">
      <t>チョウセイ</t>
    </rPh>
    <rPh sb="255" eb="257">
      <t>ケイスウ</t>
    </rPh>
    <rPh sb="266" eb="268">
      <t>ザンサ</t>
    </rPh>
    <rPh sb="270" eb="272">
      <t>ニュウリョク</t>
    </rPh>
    <rPh sb="279" eb="281">
      <t>ケイヤク</t>
    </rPh>
    <rPh sb="290" eb="291">
      <t>オウ</t>
    </rPh>
    <rPh sb="293" eb="295">
      <t>ヘンコウ</t>
    </rPh>
    <rPh sb="302" eb="304">
      <t>デンキ</t>
    </rPh>
    <rPh sb="304" eb="307">
      <t>ジギョウシャ</t>
    </rPh>
    <rPh sb="311" eb="313">
      <t>デンキ</t>
    </rPh>
    <rPh sb="313" eb="316">
      <t>ジギョウシャ</t>
    </rPh>
    <rPh sb="360" eb="361">
      <t>ゴト</t>
    </rPh>
    <rPh sb="362" eb="364">
      <t>ケイスウ</t>
    </rPh>
    <rPh sb="365" eb="367">
      <t>ニュウリョク</t>
    </rPh>
    <phoneticPr fontId="4"/>
  </si>
  <si>
    <t>ナフサ</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</si>
</sst>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0.0_ ;[Red]\-#,##0.0\ "/>
    <numFmt numFmtId="179" formatCode="#,##0;[Red]\-#,##0;"/>
    <numFmt numFmtId="180" formatCode="0.0000_ "/>
    <numFmt numFmtId="181" formatCode="0;0;"/>
    <numFmt numFmtId="182" formatCode="0.000_ "/>
  </numFmts>
  <fonts count="47" x14ac:knownFonts="1">
    <font>
      <sz val="10.5"/>
      <name val="ＭＳ 明朝"/>
      <family val="1"/>
      <charset val="128"/>
    </font>
    <font>
      <sz val="18"/>
      <color theme="3"/>
      <name val="游ゴシック Light"/>
      <family val="2"/>
      <charset val="128"/>
      <scheme val="major"/>
    </font>
    <font>
      <sz val="11"/>
      <name val="ＭＳ Ｐゴシック"/>
      <family val="3"/>
      <charset val="128"/>
    </font>
    <font>
      <sz val="6"/>
      <name val="游ゴシック"/>
      <family val="2"/>
      <charset val="128"/>
      <scheme val="minor"/>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11"/>
      <name val="ＭＳ 明朝"/>
      <family val="1"/>
      <charset val="128"/>
    </font>
    <font>
      <b/>
      <sz val="10.5"/>
      <name val="ＭＳ 明朝"/>
      <family val="1"/>
      <charset val="128"/>
    </font>
    <font>
      <sz val="10"/>
      <color rgb="FFFF0000"/>
      <name val="ＭＳ 明朝"/>
      <family val="1"/>
      <charset val="128"/>
    </font>
    <font>
      <b/>
      <sz val="10.5"/>
      <color theme="0"/>
      <name val="ＭＳ 明朝"/>
      <family val="1"/>
      <charset val="128"/>
    </font>
    <font>
      <sz val="10.5"/>
      <color theme="1"/>
      <name val="ＭＳ 明朝"/>
      <family val="1"/>
      <charset val="128"/>
    </font>
    <font>
      <sz val="11"/>
      <color theme="1"/>
      <name val="游ゴシック"/>
      <family val="3"/>
      <charset val="128"/>
      <scheme val="minor"/>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name val="ＭＳ Ｐ明朝"/>
      <family val="1"/>
      <charset val="128"/>
    </font>
    <font>
      <b/>
      <sz val="10"/>
      <name val="ＭＳ Ｐゴシック"/>
      <family val="3"/>
      <charset val="128"/>
    </font>
    <font>
      <sz val="10.5"/>
      <name val="ＭＳ Ｐゴシック"/>
      <family val="3"/>
      <charset val="128"/>
    </font>
    <font>
      <b/>
      <sz val="9"/>
      <name val="ＭＳ Ｐゴシック"/>
      <family val="3"/>
      <charset val="128"/>
    </font>
    <font>
      <b/>
      <sz val="8"/>
      <name val="ＭＳ Ｐゴシック"/>
      <family val="3"/>
      <charset val="128"/>
    </font>
    <font>
      <b/>
      <sz val="10"/>
      <color indexed="10"/>
      <name val="ＭＳ Ｐゴシック"/>
      <family val="3"/>
      <charset val="128"/>
    </font>
    <font>
      <sz val="10"/>
      <name val="ＭＳ Ｐゴシック"/>
      <family val="3"/>
      <charset val="128"/>
    </font>
    <font>
      <b/>
      <sz val="10.5"/>
      <name val="ＭＳ Ｐゴシック"/>
      <family val="3"/>
      <charset val="128"/>
    </font>
    <font>
      <sz val="9"/>
      <name val="ＭＳ Ｐゴシック"/>
      <family val="3"/>
      <charset val="128"/>
    </font>
    <font>
      <i/>
      <sz val="10.5"/>
      <name val="ＭＳ Ｐゴシック"/>
      <family val="3"/>
      <charset val="128"/>
    </font>
    <font>
      <sz val="8"/>
      <color indexed="10"/>
      <name val="ＭＳ Ｐゴシック"/>
      <family val="3"/>
      <charset val="128"/>
    </font>
    <font>
      <b/>
      <sz val="14"/>
      <name val="ＭＳ Ｐゴシック"/>
      <family val="3"/>
      <charset val="128"/>
    </font>
    <font>
      <b/>
      <sz val="12"/>
      <color indexed="10"/>
      <name val="ＭＳ Ｐゴシック"/>
      <family val="3"/>
      <charset val="128"/>
    </font>
    <font>
      <b/>
      <sz val="7.5"/>
      <name val="ＭＳ Ｐゴシック"/>
      <family val="3"/>
      <charset val="128"/>
    </font>
    <font>
      <sz val="8"/>
      <name val="ＭＳ Ｐゴシック"/>
      <family val="3"/>
      <charset val="128"/>
    </font>
    <font>
      <sz val="7.5"/>
      <name val="ＭＳ Ｐゴシック"/>
      <family val="3"/>
      <charset val="128"/>
    </font>
    <font>
      <sz val="8"/>
      <name val="ＭＳ Ｐ明朝"/>
      <family val="1"/>
      <charset val="128"/>
    </font>
    <font>
      <sz val="11"/>
      <color rgb="FFFFFF00"/>
      <name val="游ゴシック"/>
      <family val="3"/>
      <charset val="128"/>
      <scheme val="minor"/>
    </font>
    <font>
      <b/>
      <sz val="11"/>
      <color indexed="10"/>
      <name val="ＭＳ Ｐゴシック"/>
      <family val="3"/>
      <charset val="128"/>
    </font>
    <font>
      <i/>
      <sz val="8"/>
      <name val="ＭＳ Ｐゴシック"/>
      <family val="3"/>
      <charset val="128"/>
    </font>
    <font>
      <b/>
      <sz val="11"/>
      <color rgb="FF0070C0"/>
      <name val="游ゴシック"/>
      <family val="3"/>
      <charset val="128"/>
      <scheme val="minor"/>
    </font>
    <font>
      <sz val="11"/>
      <color theme="0" tint="-0.34998626667073579"/>
      <name val="游ゴシック"/>
      <family val="3"/>
      <charset val="128"/>
      <scheme val="minor"/>
    </font>
    <font>
      <sz val="14"/>
      <name val="ＭＳ 明朝"/>
      <family val="1"/>
      <charset val="128"/>
    </font>
    <font>
      <b/>
      <sz val="12"/>
      <name val="ＭＳ 明朝"/>
      <family val="1"/>
      <charset val="128"/>
    </font>
    <font>
      <sz val="13"/>
      <name val="ＭＳ 明朝"/>
      <family val="1"/>
      <charset val="128"/>
    </font>
    <font>
      <sz val="12"/>
      <color theme="1"/>
      <name val="ＭＳ 明朝"/>
      <family val="1"/>
      <charset val="128"/>
    </font>
    <font>
      <sz val="14"/>
      <color theme="1"/>
      <name val="ＭＳ 明朝"/>
      <family val="1"/>
      <charset val="128"/>
    </font>
    <font>
      <sz val="13"/>
      <color theme="1"/>
      <name val="ＭＳ 明朝"/>
      <family val="1"/>
      <charset val="128"/>
    </font>
    <font>
      <sz val="10"/>
      <color theme="1"/>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
      <patternFill patternType="solid">
        <fgColor indexed="1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bottom/>
      <diagonal style="thin">
        <color indexed="64"/>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dotted">
        <color indexed="64"/>
      </right>
      <top/>
      <bottom/>
      <diagonal/>
    </border>
    <border>
      <left style="dotted">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xf numFmtId="0" fontId="13" fillId="0" borderId="0">
      <alignment vertical="center"/>
    </xf>
    <xf numFmtId="38" fontId="13" fillId="0" borderId="0" applyFont="0" applyFill="0" applyBorder="0" applyAlignment="0" applyProtection="0">
      <alignment vertical="center"/>
    </xf>
  </cellStyleXfs>
  <cellXfs count="691">
    <xf numFmtId="0" fontId="0" fillId="0" borderId="0" xfId="0">
      <alignment vertical="center"/>
    </xf>
    <xf numFmtId="0" fontId="9" fillId="0" borderId="0" xfId="0" applyFont="1">
      <alignment vertical="center"/>
    </xf>
    <xf numFmtId="0" fontId="0" fillId="0" borderId="0" xfId="0" applyFill="1">
      <alignment vertical="center"/>
    </xf>
    <xf numFmtId="0" fontId="9" fillId="0" borderId="17" xfId="0" applyFont="1" applyFill="1" applyBorder="1">
      <alignment vertical="center"/>
    </xf>
    <xf numFmtId="0" fontId="0" fillId="0" borderId="17" xfId="0" applyFont="1" applyFill="1" applyBorder="1">
      <alignment vertical="center"/>
    </xf>
    <xf numFmtId="0" fontId="0" fillId="0" borderId="16" xfId="0" applyFont="1" applyFill="1" applyBorder="1">
      <alignment vertical="center"/>
    </xf>
    <xf numFmtId="0" fontId="0" fillId="0" borderId="0" xfId="0" applyAlignment="1">
      <alignment vertical="center"/>
    </xf>
    <xf numFmtId="0" fontId="0" fillId="0" borderId="13" xfId="0" applyBorder="1" applyAlignment="1">
      <alignment horizontal="center" vertical="center"/>
    </xf>
    <xf numFmtId="0" fontId="0" fillId="0" borderId="0" xfId="0" applyBorder="1">
      <alignment vertical="center"/>
    </xf>
    <xf numFmtId="0" fontId="13" fillId="0" borderId="0" xfId="2">
      <alignment vertical="center"/>
    </xf>
    <xf numFmtId="0" fontId="13" fillId="0" borderId="0" xfId="2" applyFill="1">
      <alignment vertical="center"/>
    </xf>
    <xf numFmtId="176" fontId="32" fillId="0" borderId="13" xfId="2" applyNumberFormat="1" applyFont="1" applyFill="1" applyBorder="1" applyAlignment="1" applyProtection="1">
      <alignment vertical="center" wrapText="1"/>
    </xf>
    <xf numFmtId="176" fontId="34" fillId="0" borderId="36" xfId="2" applyNumberFormat="1" applyFont="1" applyFill="1" applyBorder="1" applyAlignment="1" applyProtection="1">
      <alignment vertical="center" wrapText="1"/>
    </xf>
    <xf numFmtId="176" fontId="32" fillId="0" borderId="1" xfId="2" applyNumberFormat="1" applyFont="1" applyFill="1" applyBorder="1" applyAlignment="1" applyProtection="1">
      <alignment vertical="center" wrapText="1"/>
    </xf>
    <xf numFmtId="176" fontId="32" fillId="0" borderId="1" xfId="3" applyNumberFormat="1" applyFont="1" applyFill="1" applyBorder="1" applyAlignment="1" applyProtection="1">
      <alignment vertical="center" wrapText="1"/>
    </xf>
    <xf numFmtId="176" fontId="32" fillId="0" borderId="14" xfId="3" applyNumberFormat="1" applyFont="1" applyFill="1" applyBorder="1" applyAlignment="1" applyProtection="1">
      <alignment vertical="center" wrapText="1"/>
    </xf>
    <xf numFmtId="176" fontId="32" fillId="0" borderId="65" xfId="3" applyNumberFormat="1" applyFont="1" applyFill="1" applyBorder="1" applyAlignment="1" applyProtection="1">
      <alignment vertical="center" wrapText="1"/>
    </xf>
    <xf numFmtId="176" fontId="32" fillId="0" borderId="68" xfId="3" applyNumberFormat="1" applyFont="1" applyFill="1" applyBorder="1" applyAlignment="1" applyProtection="1">
      <alignment vertical="center" wrapText="1"/>
    </xf>
    <xf numFmtId="176" fontId="32" fillId="0" borderId="13" xfId="3" applyNumberFormat="1" applyFont="1" applyFill="1" applyBorder="1" applyAlignment="1" applyProtection="1">
      <alignment vertical="center" wrapText="1"/>
    </xf>
    <xf numFmtId="181" fontId="22" fillId="0" borderId="39" xfId="2" applyNumberFormat="1" applyFont="1" applyFill="1" applyBorder="1" applyAlignment="1" applyProtection="1">
      <alignment horizontal="center" vertical="center" wrapText="1"/>
    </xf>
    <xf numFmtId="181" fontId="22" fillId="0" borderId="68" xfId="2" applyNumberFormat="1" applyFont="1" applyFill="1" applyBorder="1" applyAlignment="1" applyProtection="1">
      <alignment horizontal="center" vertical="center" wrapText="1"/>
    </xf>
    <xf numFmtId="181" fontId="22" fillId="0" borderId="23" xfId="2" applyNumberFormat="1" applyFont="1" applyFill="1" applyBorder="1" applyAlignment="1" applyProtection="1">
      <alignment horizontal="center" vertical="center" wrapText="1"/>
    </xf>
    <xf numFmtId="181" fontId="22" fillId="0" borderId="42" xfId="2" applyNumberFormat="1" applyFont="1" applyFill="1" applyBorder="1" applyAlignment="1" applyProtection="1">
      <alignment horizontal="center" vertical="center" wrapText="1"/>
    </xf>
    <xf numFmtId="176" fontId="32" fillId="0" borderId="73" xfId="2" applyNumberFormat="1" applyFont="1" applyFill="1" applyBorder="1" applyAlignment="1" applyProtection="1">
      <alignment vertical="center" wrapText="1"/>
    </xf>
    <xf numFmtId="176" fontId="34" fillId="0" borderId="87" xfId="3" applyNumberFormat="1" applyFont="1" applyFill="1" applyBorder="1" applyAlignment="1" applyProtection="1">
      <alignment vertical="center" wrapText="1"/>
    </xf>
    <xf numFmtId="0" fontId="13" fillId="0" borderId="0" xfId="2" applyFill="1" applyAlignment="1">
      <alignment vertical="top"/>
    </xf>
    <xf numFmtId="0" fontId="24" fillId="0" borderId="62" xfId="2" applyFont="1" applyFill="1" applyBorder="1" applyAlignment="1" applyProtection="1">
      <alignment vertical="top" wrapText="1"/>
    </xf>
    <xf numFmtId="0" fontId="24" fillId="0" borderId="22" xfId="2" applyFont="1" applyFill="1" applyBorder="1" applyAlignment="1" applyProtection="1">
      <alignment vertical="top" wrapText="1"/>
    </xf>
    <xf numFmtId="0" fontId="24" fillId="0" borderId="27" xfId="2" applyFont="1" applyFill="1" applyBorder="1" applyAlignment="1" applyProtection="1">
      <alignment vertical="top" wrapText="1"/>
    </xf>
    <xf numFmtId="0" fontId="12" fillId="5" borderId="96" xfId="0" applyFont="1" applyFill="1" applyBorder="1">
      <alignment vertical="center"/>
    </xf>
    <xf numFmtId="0" fontId="12" fillId="5" borderId="97" xfId="0" applyFont="1" applyFill="1" applyBorder="1">
      <alignment vertical="center"/>
    </xf>
    <xf numFmtId="0" fontId="11" fillId="4" borderId="18" xfId="0" applyFont="1" applyFill="1" applyBorder="1">
      <alignment vertical="center"/>
    </xf>
    <xf numFmtId="0" fontId="11" fillId="4" borderId="19" xfId="0" applyFont="1" applyFill="1" applyBorder="1">
      <alignment vertical="center"/>
    </xf>
    <xf numFmtId="0" fontId="11" fillId="4" borderId="98" xfId="0" applyFont="1" applyFill="1" applyBorder="1">
      <alignment vertical="center"/>
    </xf>
    <xf numFmtId="58" fontId="12" fillId="5" borderId="99" xfId="0" applyNumberFormat="1" applyFont="1" applyFill="1" applyBorder="1">
      <alignment vertical="center"/>
    </xf>
    <xf numFmtId="0" fontId="11" fillId="4" borderId="0" xfId="0" applyFont="1" applyFill="1" applyBorder="1">
      <alignment vertical="center"/>
    </xf>
    <xf numFmtId="0" fontId="13" fillId="0" borderId="0" xfId="2" applyAlignment="1">
      <alignment horizontal="center" vertical="center"/>
    </xf>
    <xf numFmtId="0" fontId="32" fillId="0" borderId="0" xfId="2" applyFont="1" applyFill="1" applyAlignment="1" applyProtection="1">
      <alignment vertical="top" wrapText="1"/>
    </xf>
    <xf numFmtId="0" fontId="43" fillId="2" borderId="0" xfId="1" applyFont="1" applyFill="1" applyBorder="1" applyAlignment="1" applyProtection="1">
      <alignment vertical="top"/>
    </xf>
    <xf numFmtId="0" fontId="6" fillId="0" borderId="0" xfId="0" applyFont="1" applyBorder="1" applyProtection="1">
      <alignment vertical="center"/>
    </xf>
    <xf numFmtId="0" fontId="6" fillId="0" borderId="0" xfId="0" applyFont="1" applyProtection="1">
      <alignment vertical="center"/>
    </xf>
    <xf numFmtId="0" fontId="6" fillId="2" borderId="0" xfId="1" applyFont="1" applyFill="1" applyBorder="1" applyAlignment="1" applyProtection="1">
      <alignment vertical="top"/>
    </xf>
    <xf numFmtId="0" fontId="42" fillId="0" borderId="0" xfId="0" applyFont="1" applyBorder="1" applyProtection="1">
      <alignment vertical="center"/>
    </xf>
    <xf numFmtId="0" fontId="44" fillId="2" borderId="0" xfId="1" applyFont="1" applyFill="1" applyBorder="1" applyAlignment="1" applyProtection="1">
      <alignment horizontal="right" vertical="center"/>
    </xf>
    <xf numFmtId="0" fontId="44" fillId="3" borderId="0" xfId="1" applyFont="1" applyFill="1" applyBorder="1" applyAlignment="1" applyProtection="1">
      <alignment horizontal="center" vertical="center"/>
    </xf>
    <xf numFmtId="0" fontId="44" fillId="2" borderId="0" xfId="1" applyFont="1" applyFill="1" applyBorder="1" applyAlignment="1" applyProtection="1">
      <alignment horizontal="left" vertical="center"/>
    </xf>
    <xf numFmtId="0" fontId="44" fillId="0" borderId="0" xfId="0" applyFont="1" applyProtection="1">
      <alignment vertical="center"/>
    </xf>
    <xf numFmtId="0" fontId="44" fillId="2" borderId="0" xfId="1" applyFont="1" applyFill="1" applyBorder="1" applyAlignment="1" applyProtection="1">
      <alignment vertical="center"/>
    </xf>
    <xf numFmtId="0" fontId="44" fillId="0" borderId="0" xfId="1" applyFont="1" applyFill="1" applyBorder="1" applyAlignment="1" applyProtection="1">
      <alignment horizontal="center" vertical="center"/>
    </xf>
    <xf numFmtId="0" fontId="40" fillId="2" borderId="0" xfId="1" applyFont="1" applyFill="1" applyBorder="1" applyAlignment="1" applyProtection="1">
      <alignment vertical="center"/>
    </xf>
    <xf numFmtId="0" fontId="42" fillId="0" borderId="0" xfId="0" applyFont="1" applyProtection="1">
      <alignment vertical="center"/>
    </xf>
    <xf numFmtId="0" fontId="40" fillId="0" borderId="0" xfId="0" applyFont="1" applyFill="1" applyAlignment="1" applyProtection="1">
      <alignment horizontal="center" vertical="center"/>
    </xf>
    <xf numFmtId="0" fontId="6" fillId="0" borderId="0" xfId="0" applyFont="1" applyBorder="1" applyAlignment="1" applyProtection="1">
      <alignment horizontal="right" vertical="center"/>
    </xf>
    <xf numFmtId="0" fontId="6" fillId="0" borderId="0" xfId="0" applyFont="1" applyFill="1" applyBorder="1" applyProtection="1">
      <alignment vertical="center"/>
    </xf>
    <xf numFmtId="0" fontId="6" fillId="2" borderId="0" xfId="1" applyFont="1" applyFill="1" applyBorder="1" applyAlignment="1" applyProtection="1">
      <alignment horizontal="left" vertical="top"/>
    </xf>
    <xf numFmtId="0" fontId="6" fillId="0" borderId="0" xfId="0" applyFont="1" applyFill="1" applyBorder="1" applyAlignment="1" applyProtection="1">
      <alignment vertical="center"/>
    </xf>
    <xf numFmtId="0" fontId="42" fillId="0" borderId="0" xfId="0" applyFont="1" applyAlignment="1" applyProtection="1">
      <alignment vertical="top" wrapText="1"/>
    </xf>
    <xf numFmtId="0" fontId="6" fillId="0" borderId="10" xfId="0" applyFont="1" applyBorder="1" applyAlignment="1" applyProtection="1">
      <alignment vertical="center"/>
    </xf>
    <xf numFmtId="0" fontId="6" fillId="0" borderId="11" xfId="0" applyFont="1" applyBorder="1" applyProtection="1">
      <alignment vertical="center"/>
    </xf>
    <xf numFmtId="0" fontId="6" fillId="0" borderId="12" xfId="0" applyFont="1" applyBorder="1" applyAlignment="1" applyProtection="1">
      <alignment vertical="center"/>
    </xf>
    <xf numFmtId="0" fontId="40" fillId="0" borderId="0" xfId="0" applyFont="1" applyAlignment="1" applyProtection="1">
      <alignment horizontal="center" vertical="center"/>
    </xf>
    <xf numFmtId="0" fontId="6" fillId="0" borderId="0" xfId="0" applyFont="1" applyFill="1" applyBorder="1" applyAlignment="1" applyProtection="1">
      <alignment horizontal="center" vertical="center"/>
    </xf>
    <xf numFmtId="0" fontId="40" fillId="0" borderId="0" xfId="0" applyFont="1" applyBorder="1" applyAlignment="1" applyProtection="1">
      <alignment horizontal="left" vertical="center" wrapText="1"/>
    </xf>
    <xf numFmtId="0" fontId="40" fillId="0" borderId="0" xfId="0" applyFont="1" applyBorder="1" applyAlignment="1" applyProtection="1">
      <alignment horizontal="left" vertical="center"/>
    </xf>
    <xf numFmtId="0" fontId="6" fillId="0" borderId="7" xfId="0" applyFont="1" applyBorder="1" applyProtection="1">
      <alignment vertical="center"/>
    </xf>
    <xf numFmtId="0" fontId="6" fillId="0" borderId="9" xfId="0" applyFont="1" applyBorder="1" applyProtection="1">
      <alignment vertical="center"/>
    </xf>
    <xf numFmtId="0" fontId="41"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7" fillId="0" borderId="2" xfId="0" applyFont="1" applyBorder="1" applyAlignment="1" applyProtection="1">
      <alignment vertical="center" wrapText="1"/>
    </xf>
    <xf numFmtId="0" fontId="7" fillId="0" borderId="0" xfId="0" applyFont="1" applyBorder="1" applyAlignment="1" applyProtection="1">
      <alignment vertical="center" wrapText="1"/>
    </xf>
    <xf numFmtId="0" fontId="6" fillId="0" borderId="9" xfId="0" applyFont="1" applyBorder="1" applyAlignment="1" applyProtection="1">
      <alignment horizontal="right" vertical="center"/>
    </xf>
    <xf numFmtId="0" fontId="6" fillId="0" borderId="9" xfId="0" applyFont="1" applyFill="1" applyBorder="1" applyAlignment="1" applyProtection="1">
      <alignment vertical="center"/>
    </xf>
    <xf numFmtId="0" fontId="6" fillId="3" borderId="0" xfId="0" applyFont="1" applyFill="1" applyBorder="1" applyAlignment="1" applyProtection="1">
      <alignment vertical="center"/>
    </xf>
    <xf numFmtId="0" fontId="6" fillId="0" borderId="2" xfId="0" applyFont="1" applyBorder="1" applyProtection="1">
      <alignment vertical="center"/>
    </xf>
    <xf numFmtId="0" fontId="6" fillId="0" borderId="6" xfId="0" applyFont="1" applyFill="1" applyBorder="1" applyAlignment="1" applyProtection="1">
      <alignment vertical="center"/>
    </xf>
    <xf numFmtId="0" fontId="6" fillId="0" borderId="8" xfId="0" applyFont="1" applyBorder="1" applyProtection="1">
      <alignment vertical="center"/>
    </xf>
    <xf numFmtId="0" fontId="8" fillId="0" borderId="6" xfId="0" applyFont="1" applyFill="1" applyBorder="1" applyAlignment="1" applyProtection="1">
      <alignment vertical="center"/>
    </xf>
    <xf numFmtId="0" fontId="6" fillId="0" borderId="7" xfId="0" applyFont="1" applyFill="1" applyBorder="1" applyAlignment="1" applyProtection="1">
      <alignment horizontal="center" vertical="center"/>
    </xf>
    <xf numFmtId="0" fontId="8" fillId="0" borderId="8"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6" fillId="0" borderId="0" xfId="0" applyFont="1" applyFill="1" applyProtection="1">
      <alignment vertical="center"/>
    </xf>
    <xf numFmtId="0" fontId="6" fillId="0" borderId="2" xfId="0" applyFont="1" applyFill="1" applyBorder="1" applyProtection="1">
      <alignment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2" xfId="0" applyFont="1" applyBorder="1" applyProtection="1">
      <alignment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1" xfId="0" applyFont="1" applyBorder="1" applyAlignment="1" applyProtection="1">
      <alignment vertical="center"/>
    </xf>
    <xf numFmtId="0" fontId="10" fillId="3" borderId="101"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3" borderId="1" xfId="0" applyFont="1" applyFill="1" applyBorder="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horizontal="right" vertical="center"/>
    </xf>
    <xf numFmtId="0" fontId="6" fillId="0" borderId="4" xfId="0" applyFont="1" applyBorder="1" applyAlignment="1" applyProtection="1">
      <alignment horizontal="center"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3" xfId="0" applyFont="1" applyBorder="1" applyAlignment="1" applyProtection="1">
      <alignment horizontal="right" vertical="center"/>
    </xf>
    <xf numFmtId="0" fontId="43" fillId="0" borderId="5" xfId="0" applyFont="1" applyFill="1" applyBorder="1" applyAlignment="1" applyProtection="1">
      <alignment horizontal="right" vertical="center"/>
    </xf>
    <xf numFmtId="0" fontId="43" fillId="0" borderId="1" xfId="0" applyFont="1" applyBorder="1" applyProtection="1">
      <alignment vertical="center"/>
    </xf>
    <xf numFmtId="0" fontId="43" fillId="0" borderId="1" xfId="0" applyFont="1" applyFill="1" applyBorder="1" applyAlignment="1" applyProtection="1">
      <alignment horizontal="righ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3" xfId="0" applyFont="1" applyBorder="1" applyProtection="1">
      <alignment vertical="center"/>
    </xf>
    <xf numFmtId="0" fontId="40" fillId="0" borderId="0" xfId="0" applyFont="1" applyBorder="1" applyAlignment="1" applyProtection="1">
      <alignment horizontal="center" vertic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wrapText="1"/>
    </xf>
    <xf numFmtId="0" fontId="6" fillId="0" borderId="0" xfId="0" applyFont="1" applyBorder="1" applyAlignment="1" applyProtection="1">
      <alignment horizontal="left" vertical="top" wrapText="1"/>
    </xf>
    <xf numFmtId="0" fontId="13" fillId="0" borderId="0" xfId="2" applyProtection="1">
      <alignment vertical="center"/>
    </xf>
    <xf numFmtId="0" fontId="2" fillId="0" borderId="28" xfId="2" applyFont="1" applyBorder="1" applyAlignment="1" applyProtection="1">
      <alignment horizontal="center" vertical="center" wrapText="1"/>
    </xf>
    <xf numFmtId="0" fontId="2" fillId="0" borderId="26" xfId="2" applyFont="1" applyBorder="1" applyAlignment="1" applyProtection="1">
      <alignment horizontal="center" vertical="center" wrapText="1"/>
    </xf>
    <xf numFmtId="0" fontId="2" fillId="0" borderId="29" xfId="2" applyFont="1" applyBorder="1" applyAlignment="1" applyProtection="1">
      <alignment horizontal="center" vertical="center" wrapText="1"/>
    </xf>
    <xf numFmtId="0" fontId="2" fillId="0" borderId="30" xfId="2" applyFont="1" applyBorder="1" applyAlignment="1" applyProtection="1">
      <alignment horizontal="center" vertical="center" wrapText="1"/>
    </xf>
    <xf numFmtId="0" fontId="2" fillId="0" borderId="27" xfId="2" applyFont="1" applyBorder="1" applyAlignment="1" applyProtection="1">
      <alignment horizontal="center" vertical="center" wrapText="1"/>
    </xf>
    <xf numFmtId="0" fontId="13" fillId="0" borderId="0" xfId="2" applyFill="1" applyProtection="1">
      <alignment vertical="center"/>
    </xf>
    <xf numFmtId="38" fontId="16" fillId="3" borderId="13" xfId="3" applyFont="1" applyFill="1" applyBorder="1" applyAlignment="1" applyProtection="1">
      <alignment vertical="center" wrapText="1"/>
    </xf>
    <xf numFmtId="0" fontId="17" fillId="0" borderId="35" xfId="2" applyFont="1" applyFill="1" applyBorder="1" applyAlignment="1" applyProtection="1">
      <alignment horizontal="center" vertical="center" wrapText="1"/>
    </xf>
    <xf numFmtId="176" fontId="18" fillId="0" borderId="36" xfId="3" applyNumberFormat="1" applyFont="1" applyFill="1" applyBorder="1" applyAlignment="1" applyProtection="1">
      <alignment vertical="center" wrapText="1"/>
    </xf>
    <xf numFmtId="0" fontId="16" fillId="0" borderId="36" xfId="2" applyFont="1" applyFill="1" applyBorder="1" applyAlignment="1" applyProtection="1">
      <alignment horizontal="center" vertical="center" wrapText="1"/>
    </xf>
    <xf numFmtId="0" fontId="19" fillId="0" borderId="37" xfId="2" applyFont="1" applyFill="1" applyBorder="1" applyAlignment="1" applyProtection="1">
      <alignment horizontal="center" vertical="center" wrapText="1"/>
    </xf>
    <xf numFmtId="0" fontId="13" fillId="3" borderId="0" xfId="2" applyFill="1" applyProtection="1">
      <alignment vertical="center"/>
    </xf>
    <xf numFmtId="38" fontId="16" fillId="3" borderId="1" xfId="3" applyFont="1" applyFill="1" applyBorder="1" applyAlignment="1" applyProtection="1">
      <alignment vertical="center" wrapText="1"/>
    </xf>
    <xf numFmtId="0" fontId="17" fillId="0" borderId="39" xfId="2" applyFont="1" applyFill="1" applyBorder="1" applyAlignment="1" applyProtection="1">
      <alignment horizontal="center" vertical="center" wrapText="1"/>
    </xf>
    <xf numFmtId="0" fontId="16" fillId="0" borderId="41" xfId="2" applyFont="1" applyFill="1" applyBorder="1" applyAlignment="1" applyProtection="1">
      <alignment horizontal="center" vertical="center" wrapText="1"/>
    </xf>
    <xf numFmtId="0" fontId="19" fillId="0" borderId="41" xfId="2" applyFont="1" applyFill="1" applyBorder="1" applyAlignment="1" applyProtection="1">
      <alignment horizontal="center" vertical="center" wrapText="1"/>
    </xf>
    <xf numFmtId="0" fontId="17" fillId="0" borderId="45" xfId="2" applyFont="1" applyFill="1" applyBorder="1" applyAlignment="1" applyProtection="1">
      <alignment horizontal="center" vertical="center" wrapText="1"/>
    </xf>
    <xf numFmtId="176" fontId="18" fillId="0" borderId="46" xfId="3" applyNumberFormat="1" applyFont="1" applyFill="1" applyBorder="1" applyAlignment="1" applyProtection="1">
      <alignment vertical="center" wrapText="1"/>
    </xf>
    <xf numFmtId="0" fontId="16" fillId="0" borderId="46" xfId="2" applyFont="1" applyFill="1" applyBorder="1" applyAlignment="1" applyProtection="1">
      <alignment horizontal="center" vertical="center" wrapText="1"/>
    </xf>
    <xf numFmtId="0" fontId="19" fillId="0" borderId="46" xfId="2" applyFont="1" applyFill="1" applyBorder="1" applyAlignment="1" applyProtection="1">
      <alignment horizontal="center" vertical="center" wrapText="1"/>
    </xf>
    <xf numFmtId="0" fontId="21" fillId="0" borderId="39" xfId="2" applyFont="1" applyFill="1" applyBorder="1" applyAlignment="1" applyProtection="1">
      <alignment horizontal="center" vertical="center" wrapText="1"/>
    </xf>
    <xf numFmtId="176" fontId="18" fillId="0" borderId="41" xfId="3" applyNumberFormat="1" applyFont="1" applyFill="1" applyBorder="1" applyAlignment="1" applyProtection="1">
      <alignment vertical="center" wrapText="1"/>
    </xf>
    <xf numFmtId="0" fontId="21" fillId="0" borderId="35" xfId="2" applyFont="1" applyFill="1" applyBorder="1" applyAlignment="1" applyProtection="1">
      <alignment horizontal="center" vertical="center" wrapText="1"/>
    </xf>
    <xf numFmtId="0" fontId="19" fillId="0" borderId="36" xfId="2" applyFont="1" applyFill="1" applyBorder="1" applyAlignment="1" applyProtection="1">
      <alignment horizontal="center" vertical="center" wrapText="1"/>
    </xf>
    <xf numFmtId="177" fontId="16" fillId="0" borderId="46" xfId="2" applyNumberFormat="1" applyFont="1" applyFill="1" applyBorder="1" applyAlignment="1" applyProtection="1">
      <alignment horizontal="center" vertical="center" wrapText="1"/>
    </xf>
    <xf numFmtId="176" fontId="18" fillId="0" borderId="38" xfId="3" applyNumberFormat="1" applyFont="1" applyFill="1" applyBorder="1" applyAlignment="1" applyProtection="1">
      <alignment vertical="center" wrapText="1"/>
    </xf>
    <xf numFmtId="177" fontId="16" fillId="3" borderId="41" xfId="2" applyNumberFormat="1" applyFont="1" applyFill="1" applyBorder="1" applyAlignment="1" applyProtection="1">
      <alignment horizontal="center" vertical="center" wrapText="1"/>
    </xf>
    <xf numFmtId="38" fontId="16" fillId="3" borderId="14" xfId="3" applyFont="1" applyFill="1" applyBorder="1" applyAlignment="1" applyProtection="1">
      <alignment vertical="center" wrapText="1"/>
    </xf>
    <xf numFmtId="0" fontId="21" fillId="3" borderId="45" xfId="2" applyFont="1" applyFill="1" applyBorder="1" applyAlignment="1" applyProtection="1">
      <alignment horizontal="center" vertical="center" wrapText="1"/>
    </xf>
    <xf numFmtId="177" fontId="16" fillId="3" borderId="45" xfId="2" applyNumberFormat="1" applyFont="1" applyFill="1" applyBorder="1" applyAlignment="1" applyProtection="1">
      <alignment horizontal="center" vertical="center" wrapText="1"/>
    </xf>
    <xf numFmtId="0" fontId="19" fillId="3" borderId="46" xfId="2" applyFont="1" applyFill="1" applyBorder="1" applyAlignment="1" applyProtection="1">
      <alignment horizontal="center" vertical="center" wrapText="1"/>
    </xf>
    <xf numFmtId="0" fontId="21" fillId="3" borderId="41" xfId="2" applyFont="1" applyFill="1" applyBorder="1" applyAlignment="1" applyProtection="1">
      <alignment horizontal="center" vertical="center" wrapText="1"/>
    </xf>
    <xf numFmtId="0" fontId="21" fillId="3" borderId="35" xfId="2" applyFont="1" applyFill="1" applyBorder="1" applyAlignment="1" applyProtection="1">
      <alignment horizontal="center" vertical="center" wrapText="1"/>
    </xf>
    <xf numFmtId="176" fontId="18" fillId="0" borderId="51" xfId="3" applyNumberFormat="1" applyFont="1" applyFill="1" applyBorder="1" applyAlignment="1" applyProtection="1">
      <alignment vertical="center" wrapText="1"/>
    </xf>
    <xf numFmtId="177" fontId="16" fillId="3" borderId="52" xfId="2" applyNumberFormat="1" applyFont="1" applyFill="1" applyBorder="1" applyAlignment="1" applyProtection="1">
      <alignment horizontal="center" vertical="center" wrapText="1"/>
    </xf>
    <xf numFmtId="0" fontId="19" fillId="3" borderId="51" xfId="2" applyFont="1" applyFill="1" applyBorder="1" applyAlignment="1" applyProtection="1">
      <alignment horizontal="center" vertical="center" wrapText="1"/>
    </xf>
    <xf numFmtId="176" fontId="16" fillId="0" borderId="29" xfId="3" applyNumberFormat="1" applyFont="1" applyFill="1" applyBorder="1" applyAlignment="1" applyProtection="1">
      <alignment vertical="center" wrapText="1"/>
    </xf>
    <xf numFmtId="0" fontId="23" fillId="0" borderId="55" xfId="2" applyFont="1" applyFill="1" applyBorder="1" applyAlignment="1" applyProtection="1">
      <alignment horizontal="left" vertical="center" wrapText="1"/>
    </xf>
    <xf numFmtId="38" fontId="16" fillId="3" borderId="31" xfId="3" applyFont="1" applyFill="1" applyBorder="1" applyAlignment="1" applyProtection="1">
      <alignment vertical="center" wrapText="1"/>
    </xf>
    <xf numFmtId="0" fontId="21" fillId="0" borderId="0" xfId="2" applyFont="1" applyFill="1" applyBorder="1" applyAlignment="1" applyProtection="1">
      <alignment horizontal="center" vertical="center" wrapText="1"/>
    </xf>
    <xf numFmtId="4" fontId="16" fillId="0" borderId="23" xfId="2" applyNumberFormat="1" applyFont="1" applyFill="1" applyBorder="1" applyAlignment="1" applyProtection="1">
      <alignment horizontal="center" vertical="center" wrapText="1"/>
    </xf>
    <xf numFmtId="0" fontId="19" fillId="0" borderId="38" xfId="2" applyFont="1" applyFill="1" applyBorder="1" applyAlignment="1" applyProtection="1">
      <alignment horizontal="center" vertical="center" wrapText="1"/>
    </xf>
    <xf numFmtId="38" fontId="16" fillId="3" borderId="41" xfId="3" applyFont="1" applyFill="1" applyBorder="1" applyAlignment="1" applyProtection="1">
      <alignment vertical="center" wrapText="1"/>
    </xf>
    <xf numFmtId="0" fontId="21" fillId="0" borderId="4" xfId="2" applyFont="1" applyFill="1" applyBorder="1" applyAlignment="1" applyProtection="1">
      <alignment horizontal="center" vertical="center" wrapText="1"/>
    </xf>
    <xf numFmtId="38" fontId="16" fillId="3" borderId="38" xfId="3" applyFont="1" applyFill="1" applyBorder="1" applyAlignment="1" applyProtection="1">
      <alignment vertical="center" wrapText="1"/>
    </xf>
    <xf numFmtId="0" fontId="16" fillId="0" borderId="38" xfId="2" applyFont="1" applyFill="1" applyBorder="1" applyAlignment="1" applyProtection="1">
      <alignment horizontal="center" vertical="center" wrapText="1"/>
    </xf>
    <xf numFmtId="38" fontId="16" fillId="3" borderId="46" xfId="3" applyFont="1" applyFill="1" applyBorder="1" applyAlignment="1" applyProtection="1">
      <alignment vertical="center" wrapText="1"/>
    </xf>
    <xf numFmtId="0" fontId="21" fillId="0" borderId="7" xfId="2" applyFont="1" applyFill="1" applyBorder="1" applyAlignment="1" applyProtection="1">
      <alignment horizontal="center" vertical="center" wrapText="1"/>
    </xf>
    <xf numFmtId="176" fontId="16" fillId="0" borderId="29" xfId="2" applyNumberFormat="1" applyFont="1" applyFill="1" applyBorder="1" applyAlignment="1" applyProtection="1">
      <alignment horizontal="right" vertical="center" wrapText="1"/>
    </xf>
    <xf numFmtId="178" fontId="18" fillId="0" borderId="55" xfId="3" applyNumberFormat="1" applyFont="1" applyFill="1" applyBorder="1" applyAlignment="1" applyProtection="1">
      <alignment vertical="center" wrapText="1"/>
    </xf>
    <xf numFmtId="0" fontId="24" fillId="0" borderId="23" xfId="2" applyFont="1" applyFill="1" applyBorder="1" applyAlignment="1" applyProtection="1">
      <alignment horizontal="left" vertical="center" wrapText="1"/>
    </xf>
    <xf numFmtId="0" fontId="25" fillId="0" borderId="0" xfId="2" applyFont="1" applyFill="1" applyBorder="1" applyAlignment="1" applyProtection="1">
      <alignment horizontal="center" vertical="center" wrapText="1"/>
    </xf>
    <xf numFmtId="0" fontId="24" fillId="0" borderId="39" xfId="2" applyFont="1" applyFill="1" applyBorder="1" applyAlignment="1" applyProtection="1">
      <alignment horizontal="left" vertical="center" wrapText="1"/>
    </xf>
    <xf numFmtId="0" fontId="25" fillId="0" borderId="4" xfId="2" applyFont="1" applyFill="1" applyBorder="1" applyAlignment="1" applyProtection="1">
      <alignment horizontal="center" vertical="center" wrapText="1"/>
    </xf>
    <xf numFmtId="4" fontId="16" fillId="0" borderId="39" xfId="2" applyNumberFormat="1" applyFont="1" applyFill="1" applyBorder="1" applyAlignment="1" applyProtection="1">
      <alignment horizontal="center" vertical="center" wrapText="1"/>
    </xf>
    <xf numFmtId="0" fontId="26" fillId="0" borderId="39" xfId="2" applyFont="1" applyFill="1" applyBorder="1" applyAlignment="1" applyProtection="1">
      <alignment horizontal="left" vertical="center" wrapText="1"/>
    </xf>
    <xf numFmtId="0" fontId="24" fillId="0" borderId="26" xfId="2" applyFont="1" applyFill="1" applyBorder="1" applyAlignment="1" applyProtection="1">
      <alignment horizontal="left" vertical="center" wrapText="1"/>
    </xf>
    <xf numFmtId="38" fontId="27" fillId="3" borderId="30" xfId="3" applyFont="1" applyFill="1" applyBorder="1" applyAlignment="1" applyProtection="1">
      <alignment horizontal="center" vertical="center" wrapText="1"/>
    </xf>
    <xf numFmtId="0" fontId="25" fillId="0" borderId="25" xfId="2" applyFont="1" applyFill="1" applyBorder="1" applyAlignment="1" applyProtection="1">
      <alignment horizontal="center" vertical="center" wrapText="1"/>
    </xf>
    <xf numFmtId="176" fontId="20" fillId="0" borderId="59" xfId="2" applyNumberFormat="1" applyFont="1" applyFill="1" applyBorder="1" applyAlignment="1" applyProtection="1">
      <alignment horizontal="right" vertical="center" wrapText="1"/>
    </xf>
    <xf numFmtId="0" fontId="28" fillId="0" borderId="60" xfId="2" applyFont="1" applyFill="1" applyBorder="1" applyAlignment="1" applyProtection="1">
      <alignment horizontal="right" vertical="center" wrapText="1"/>
    </xf>
    <xf numFmtId="0" fontId="19" fillId="0" borderId="59" xfId="2" applyFont="1" applyFill="1" applyBorder="1" applyAlignment="1" applyProtection="1">
      <alignment horizontal="center" vertical="center" wrapText="1"/>
    </xf>
    <xf numFmtId="176" fontId="16" fillId="0" borderId="38" xfId="3" applyNumberFormat="1" applyFont="1" applyFill="1" applyBorder="1" applyAlignment="1" applyProtection="1">
      <alignment horizontal="right" vertical="center" wrapText="1"/>
    </xf>
    <xf numFmtId="0" fontId="16" fillId="0" borderId="55" xfId="2" applyFont="1" applyFill="1" applyBorder="1" applyAlignment="1" applyProtection="1">
      <alignment horizontal="center" vertical="center" wrapText="1"/>
    </xf>
    <xf numFmtId="0" fontId="24" fillId="0" borderId="61" xfId="2" applyFont="1" applyFill="1" applyBorder="1" applyAlignment="1" applyProtection="1">
      <alignment horizontal="center" vertical="center" wrapText="1"/>
    </xf>
    <xf numFmtId="0" fontId="16" fillId="0" borderId="54" xfId="2" applyFont="1" applyBorder="1" applyAlignment="1" applyProtection="1">
      <alignment horizontal="center" vertical="center" wrapText="1"/>
    </xf>
    <xf numFmtId="176" fontId="16" fillId="0" borderId="29" xfId="3" applyNumberFormat="1" applyFont="1" applyBorder="1" applyAlignment="1" applyProtection="1">
      <alignment horizontal="right" vertical="center" wrapText="1"/>
    </xf>
    <xf numFmtId="0" fontId="16" fillId="0" borderId="29" xfId="2" applyFont="1" applyBorder="1" applyAlignment="1" applyProtection="1">
      <alignment horizontal="center" vertical="center" wrapText="1"/>
    </xf>
    <xf numFmtId="0" fontId="24" fillId="0" borderId="61" xfId="2" applyFont="1" applyBorder="1" applyAlignment="1" applyProtection="1">
      <alignment horizontal="center" vertical="center" wrapText="1"/>
    </xf>
    <xf numFmtId="0" fontId="30" fillId="0" borderId="54" xfId="2" applyFont="1" applyBorder="1" applyAlignment="1" applyProtection="1">
      <alignment horizontal="center" vertical="center" wrapText="1"/>
    </xf>
    <xf numFmtId="0" fontId="29" fillId="0" borderId="62" xfId="2" applyFont="1" applyFill="1" applyBorder="1" applyAlignment="1" applyProtection="1">
      <alignment horizontal="left" vertical="center" wrapText="1"/>
    </xf>
    <xf numFmtId="0" fontId="16" fillId="0" borderId="0" xfId="2" applyFont="1" applyProtection="1">
      <alignment vertical="center"/>
    </xf>
    <xf numFmtId="0" fontId="24" fillId="0" borderId="0" xfId="2" applyFont="1" applyProtection="1">
      <alignment vertical="center"/>
    </xf>
    <xf numFmtId="0" fontId="24" fillId="0" borderId="0" xfId="2" applyFont="1" applyAlignment="1" applyProtection="1">
      <alignment vertical="top"/>
    </xf>
    <xf numFmtId="0" fontId="26" fillId="0" borderId="28" xfId="2" applyFont="1" applyFill="1" applyBorder="1" applyAlignment="1" applyProtection="1">
      <alignment horizontal="center" vertical="center" wrapText="1"/>
    </xf>
    <xf numFmtId="0" fontId="26" fillId="0" borderId="26" xfId="2" applyFont="1" applyFill="1" applyBorder="1" applyAlignment="1" applyProtection="1">
      <alignment horizontal="center" vertical="center" wrapText="1"/>
    </xf>
    <xf numFmtId="0" fontId="26" fillId="0" borderId="30" xfId="2" applyFont="1" applyFill="1" applyBorder="1" applyAlignment="1" applyProtection="1">
      <alignment horizontal="center" vertical="center" wrapText="1"/>
    </xf>
    <xf numFmtId="0" fontId="26" fillId="0" borderId="63" xfId="2" applyFont="1" applyFill="1" applyBorder="1" applyAlignment="1" applyProtection="1">
      <alignment horizontal="center" vertical="center" wrapText="1"/>
    </xf>
    <xf numFmtId="0" fontId="26" fillId="0" borderId="64" xfId="2" applyFont="1" applyFill="1" applyBorder="1" applyAlignment="1" applyProtection="1">
      <alignment horizontal="center" vertical="center" wrapText="1"/>
    </xf>
    <xf numFmtId="0" fontId="22" fillId="0" borderId="35" xfId="2" applyFont="1" applyFill="1" applyBorder="1" applyAlignment="1" applyProtection="1">
      <alignment horizontal="center" vertical="center" wrapText="1"/>
    </xf>
    <xf numFmtId="176" fontId="32" fillId="3" borderId="13" xfId="2" applyNumberFormat="1" applyFont="1" applyFill="1" applyBorder="1" applyAlignment="1" applyProtection="1">
      <alignment vertical="center" wrapText="1"/>
    </xf>
    <xf numFmtId="0" fontId="22" fillId="0" borderId="65" xfId="2" applyFont="1" applyFill="1" applyBorder="1" applyAlignment="1" applyProtection="1">
      <alignment horizontal="center" vertical="center" wrapText="1"/>
    </xf>
    <xf numFmtId="176" fontId="34" fillId="0" borderId="47" xfId="3" applyNumberFormat="1" applyFont="1" applyFill="1" applyBorder="1" applyAlignment="1" applyProtection="1">
      <alignment vertical="center" wrapText="1"/>
    </xf>
    <xf numFmtId="179" fontId="32" fillId="0" borderId="37" xfId="2" applyNumberFormat="1" applyFont="1" applyFill="1" applyBorder="1" applyProtection="1">
      <alignment vertical="center"/>
    </xf>
    <xf numFmtId="179" fontId="32" fillId="0" borderId="37" xfId="3" applyNumberFormat="1" applyFont="1" applyFill="1" applyBorder="1" applyProtection="1">
      <alignment vertical="center"/>
    </xf>
    <xf numFmtId="0" fontId="13" fillId="6" borderId="0" xfId="2" applyFill="1" applyProtection="1">
      <alignment vertical="center"/>
    </xf>
    <xf numFmtId="0" fontId="22" fillId="0" borderId="39" xfId="2" applyFont="1" applyFill="1" applyBorder="1" applyAlignment="1" applyProtection="1">
      <alignment horizontal="center" vertical="center" wrapText="1"/>
    </xf>
    <xf numFmtId="176" fontId="34" fillId="0" borderId="36" xfId="3" applyNumberFormat="1" applyFont="1" applyFill="1" applyBorder="1" applyAlignment="1" applyProtection="1">
      <alignment vertical="center" wrapText="1"/>
    </xf>
    <xf numFmtId="176" fontId="32" fillId="3" borderId="1" xfId="2" applyNumberFormat="1" applyFont="1" applyFill="1" applyBorder="1" applyAlignment="1" applyProtection="1">
      <alignment vertical="center" wrapText="1"/>
    </xf>
    <xf numFmtId="0" fontId="22" fillId="0" borderId="42" xfId="2" applyFont="1" applyFill="1" applyBorder="1" applyAlignment="1" applyProtection="1">
      <alignment horizontal="center" vertical="center" wrapText="1"/>
    </xf>
    <xf numFmtId="179" fontId="32" fillId="0" borderId="38" xfId="2" applyNumberFormat="1" applyFont="1" applyFill="1" applyBorder="1" applyProtection="1">
      <alignment vertical="center"/>
    </xf>
    <xf numFmtId="179" fontId="32" fillId="0" borderId="41" xfId="2" applyNumberFormat="1" applyFont="1" applyFill="1" applyBorder="1" applyProtection="1">
      <alignment vertical="center"/>
    </xf>
    <xf numFmtId="0" fontId="35" fillId="6" borderId="0" xfId="2" applyFont="1" applyFill="1" applyProtection="1">
      <alignment vertical="center"/>
    </xf>
    <xf numFmtId="176" fontId="32" fillId="3" borderId="1" xfId="3" applyNumberFormat="1" applyFont="1" applyFill="1" applyBorder="1" applyAlignment="1" applyProtection="1">
      <alignment vertical="center" wrapText="1"/>
    </xf>
    <xf numFmtId="0" fontId="22" fillId="0" borderId="45" xfId="2" applyFont="1" applyFill="1" applyBorder="1" applyAlignment="1" applyProtection="1">
      <alignment horizontal="center" vertical="center" wrapText="1"/>
    </xf>
    <xf numFmtId="176" fontId="34" fillId="0" borderId="46" xfId="3" applyNumberFormat="1" applyFont="1" applyFill="1" applyBorder="1" applyAlignment="1" applyProtection="1">
      <alignment vertical="center" wrapText="1"/>
    </xf>
    <xf numFmtId="176" fontId="32" fillId="3" borderId="14" xfId="3" applyNumberFormat="1" applyFont="1" applyFill="1" applyBorder="1" applyAlignment="1" applyProtection="1">
      <alignment vertical="center" wrapText="1"/>
    </xf>
    <xf numFmtId="0" fontId="22" fillId="0" borderId="68" xfId="2" applyFont="1" applyFill="1" applyBorder="1" applyAlignment="1" applyProtection="1">
      <alignment horizontal="center" vertical="center" wrapText="1"/>
    </xf>
    <xf numFmtId="176" fontId="34" fillId="0" borderId="44" xfId="3" applyNumberFormat="1" applyFont="1" applyFill="1" applyBorder="1" applyAlignment="1" applyProtection="1">
      <alignment vertical="center" wrapText="1"/>
    </xf>
    <xf numFmtId="176" fontId="34" fillId="0" borderId="41" xfId="3" applyNumberFormat="1" applyFont="1" applyFill="1" applyBorder="1" applyAlignment="1" applyProtection="1">
      <alignment vertical="center" wrapText="1"/>
    </xf>
    <xf numFmtId="176" fontId="34" fillId="0" borderId="43" xfId="3" applyNumberFormat="1" applyFont="1" applyFill="1" applyBorder="1" applyAlignment="1" applyProtection="1">
      <alignment vertical="center" wrapText="1"/>
    </xf>
    <xf numFmtId="179" fontId="32" fillId="0" borderId="46" xfId="2" applyNumberFormat="1" applyFont="1" applyFill="1" applyBorder="1" applyProtection="1">
      <alignment vertical="center"/>
    </xf>
    <xf numFmtId="176" fontId="32" fillId="3" borderId="13" xfId="3" applyNumberFormat="1" applyFont="1" applyFill="1" applyBorder="1" applyAlignment="1" applyProtection="1">
      <alignment vertical="center" wrapText="1"/>
    </xf>
    <xf numFmtId="176" fontId="34" fillId="0" borderId="38" xfId="3" applyNumberFormat="1" applyFont="1" applyFill="1" applyBorder="1" applyAlignment="1" applyProtection="1">
      <alignment vertical="center" wrapText="1"/>
    </xf>
    <xf numFmtId="176" fontId="32" fillId="3" borderId="15" xfId="3" applyNumberFormat="1" applyFont="1" applyFill="1" applyBorder="1" applyAlignment="1" applyProtection="1">
      <alignment vertical="center" wrapText="1"/>
    </xf>
    <xf numFmtId="0" fontId="22" fillId="0" borderId="69" xfId="2" applyFont="1" applyFill="1" applyBorder="1" applyAlignment="1" applyProtection="1">
      <alignment horizontal="center" vertical="center" wrapText="1"/>
    </xf>
    <xf numFmtId="176" fontId="34" fillId="0" borderId="70" xfId="3" applyNumberFormat="1" applyFont="1" applyFill="1" applyBorder="1" applyAlignment="1" applyProtection="1">
      <alignment vertical="center" wrapText="1"/>
    </xf>
    <xf numFmtId="181" fontId="22" fillId="0" borderId="52" xfId="2" applyNumberFormat="1" applyFont="1" applyFill="1" applyBorder="1" applyAlignment="1" applyProtection="1">
      <alignment horizontal="center" vertical="center" wrapText="1"/>
    </xf>
    <xf numFmtId="176" fontId="34" fillId="0" borderId="51" xfId="3" applyNumberFormat="1" applyFont="1" applyFill="1" applyBorder="1" applyAlignment="1" applyProtection="1">
      <alignment vertical="center" wrapText="1"/>
    </xf>
    <xf numFmtId="176" fontId="32" fillId="3" borderId="73" xfId="2" applyNumberFormat="1" applyFont="1" applyFill="1" applyBorder="1" applyAlignment="1" applyProtection="1">
      <alignment vertical="center" wrapText="1"/>
    </xf>
    <xf numFmtId="181" fontId="22" fillId="0" borderId="63" xfId="2" applyNumberFormat="1" applyFont="1" applyFill="1" applyBorder="1" applyAlignment="1" applyProtection="1">
      <alignment horizontal="center" vertical="center" wrapText="1"/>
    </xf>
    <xf numFmtId="176" fontId="34" fillId="0" borderId="74" xfId="3" applyNumberFormat="1" applyFont="1" applyFill="1" applyBorder="1" applyAlignment="1" applyProtection="1">
      <alignment vertical="center" wrapText="1"/>
    </xf>
    <xf numFmtId="179" fontId="32" fillId="0" borderId="51" xfId="2" applyNumberFormat="1" applyFont="1" applyFill="1" applyBorder="1" applyProtection="1">
      <alignment vertical="center"/>
    </xf>
    <xf numFmtId="176" fontId="22" fillId="0" borderId="31" xfId="2" applyNumberFormat="1" applyFont="1" applyFill="1" applyBorder="1" applyProtection="1">
      <alignment vertical="center"/>
    </xf>
    <xf numFmtId="0" fontId="22" fillId="0" borderId="23" xfId="2" applyFont="1" applyFill="1" applyBorder="1" applyAlignment="1" applyProtection="1">
      <alignment horizontal="center" vertical="center" wrapText="1"/>
    </xf>
    <xf numFmtId="176" fontId="34" fillId="0" borderId="76" xfId="3" applyNumberFormat="1" applyFont="1" applyFill="1" applyBorder="1" applyAlignment="1" applyProtection="1">
      <alignment vertical="center" wrapText="1"/>
    </xf>
    <xf numFmtId="176" fontId="32" fillId="3" borderId="15" xfId="2" applyNumberFormat="1" applyFont="1" applyFill="1" applyBorder="1" applyAlignment="1" applyProtection="1">
      <alignment vertical="center" wrapText="1"/>
    </xf>
    <xf numFmtId="176" fontId="34" fillId="0" borderId="77" xfId="3" applyNumberFormat="1" applyFont="1" applyFill="1" applyBorder="1" applyAlignment="1" applyProtection="1">
      <alignment vertical="center" wrapText="1"/>
    </xf>
    <xf numFmtId="176" fontId="34" fillId="0" borderId="78" xfId="3" applyNumberFormat="1" applyFont="1" applyFill="1" applyBorder="1" applyAlignment="1" applyProtection="1">
      <alignment vertical="center" wrapText="1"/>
    </xf>
    <xf numFmtId="179" fontId="32" fillId="3" borderId="1" xfId="2" applyNumberFormat="1" applyFont="1" applyFill="1" applyBorder="1" applyAlignment="1" applyProtection="1">
      <alignment vertical="center" wrapText="1"/>
    </xf>
    <xf numFmtId="176" fontId="34" fillId="0" borderId="79" xfId="3" applyNumberFormat="1" applyFont="1" applyFill="1" applyBorder="1" applyAlignment="1" applyProtection="1">
      <alignment vertical="center" wrapText="1"/>
    </xf>
    <xf numFmtId="179" fontId="32" fillId="0" borderId="36" xfId="2" applyNumberFormat="1" applyFont="1" applyFill="1" applyBorder="1" applyProtection="1">
      <alignment vertical="center"/>
    </xf>
    <xf numFmtId="176" fontId="34" fillId="0" borderId="59" xfId="3" applyNumberFormat="1" applyFont="1" applyFill="1" applyBorder="1" applyAlignment="1" applyProtection="1">
      <alignment vertical="center" wrapText="1"/>
    </xf>
    <xf numFmtId="176" fontId="32" fillId="3" borderId="14" xfId="2" applyNumberFormat="1" applyFont="1" applyFill="1" applyBorder="1" applyAlignment="1" applyProtection="1">
      <alignment vertical="center" wrapText="1"/>
    </xf>
    <xf numFmtId="179" fontId="22" fillId="0" borderId="29" xfId="2" applyNumberFormat="1" applyFont="1" applyFill="1" applyBorder="1" applyProtection="1">
      <alignment vertical="center"/>
    </xf>
    <xf numFmtId="0" fontId="22" fillId="0" borderId="66" xfId="2" applyFont="1" applyFill="1" applyBorder="1" applyAlignment="1" applyProtection="1">
      <alignment horizontal="left" vertical="center"/>
    </xf>
    <xf numFmtId="182" fontId="32" fillId="3" borderId="34" xfId="2" applyNumberFormat="1" applyFont="1" applyFill="1" applyBorder="1" applyProtection="1">
      <alignment vertical="center"/>
    </xf>
    <xf numFmtId="0" fontId="14" fillId="0" borderId="0" xfId="2" applyFont="1" applyFill="1" applyAlignment="1" applyProtection="1">
      <alignment vertical="top" wrapText="1"/>
    </xf>
    <xf numFmtId="0" fontId="36" fillId="0" borderId="0" xfId="2" applyFont="1" applyFill="1" applyAlignment="1" applyProtection="1">
      <alignment vertical="top" wrapText="1"/>
    </xf>
    <xf numFmtId="0" fontId="22" fillId="0" borderId="42" xfId="2" applyFont="1" applyFill="1" applyBorder="1" applyAlignment="1" applyProtection="1">
      <alignment horizontal="left" vertical="center"/>
    </xf>
    <xf numFmtId="182" fontId="32" fillId="3" borderId="43" xfId="2" applyNumberFormat="1" applyFont="1" applyFill="1" applyBorder="1" applyProtection="1">
      <alignment vertical="center"/>
    </xf>
    <xf numFmtId="0" fontId="22" fillId="0" borderId="35" xfId="2" applyFont="1" applyFill="1" applyBorder="1" applyAlignment="1" applyProtection="1">
      <alignment horizontal="left" vertical="center"/>
    </xf>
    <xf numFmtId="182" fontId="32" fillId="3" borderId="47" xfId="2" applyNumberFormat="1" applyFont="1" applyFill="1" applyBorder="1" applyProtection="1">
      <alignment vertical="center"/>
    </xf>
    <xf numFmtId="0" fontId="22" fillId="0" borderId="39" xfId="2" applyFont="1" applyFill="1" applyBorder="1" applyAlignment="1" applyProtection="1">
      <alignment horizontal="left" vertical="center"/>
    </xf>
    <xf numFmtId="0" fontId="32" fillId="7" borderId="34" xfId="2" applyFont="1" applyFill="1" applyBorder="1" applyProtection="1">
      <alignment vertical="center"/>
    </xf>
    <xf numFmtId="0" fontId="32" fillId="7" borderId="43" xfId="2" applyFont="1" applyFill="1" applyBorder="1" applyProtection="1">
      <alignment vertical="center"/>
    </xf>
    <xf numFmtId="0" fontId="32" fillId="7" borderId="47" xfId="2" applyFont="1" applyFill="1" applyBorder="1" applyProtection="1">
      <alignment vertical="center"/>
    </xf>
    <xf numFmtId="176" fontId="32" fillId="0" borderId="87" xfId="2" applyNumberFormat="1" applyFont="1" applyFill="1" applyBorder="1" applyAlignment="1" applyProtection="1">
      <alignment horizontal="right" vertical="center" wrapText="1"/>
    </xf>
    <xf numFmtId="0" fontId="37" fillId="3" borderId="15" xfId="2" applyFont="1" applyFill="1" applyBorder="1" applyAlignment="1" applyProtection="1">
      <alignment horizontal="center" vertical="center" wrapText="1"/>
    </xf>
    <xf numFmtId="176" fontId="32" fillId="0" borderId="74" xfId="2" applyNumberFormat="1" applyFont="1" applyFill="1" applyBorder="1" applyAlignment="1" applyProtection="1">
      <alignment horizontal="left" vertical="center" wrapText="1"/>
    </xf>
    <xf numFmtId="179" fontId="32" fillId="0" borderId="70" xfId="2" applyNumberFormat="1" applyFont="1" applyFill="1" applyBorder="1" applyAlignment="1" applyProtection="1">
      <alignment horizontal="right" vertical="center" wrapText="1"/>
    </xf>
    <xf numFmtId="179" fontId="32" fillId="0" borderId="38" xfId="2" applyNumberFormat="1" applyFont="1" applyFill="1" applyBorder="1" applyAlignment="1" applyProtection="1">
      <alignment horizontal="right" vertical="center" wrapText="1"/>
    </xf>
    <xf numFmtId="179" fontId="32" fillId="0" borderId="31" xfId="2" applyNumberFormat="1" applyFont="1" applyFill="1" applyBorder="1" applyAlignment="1" applyProtection="1">
      <alignment horizontal="right" vertical="center" wrapText="1"/>
    </xf>
    <xf numFmtId="179" fontId="22" fillId="0" borderId="37" xfId="2" applyNumberFormat="1" applyFont="1" applyFill="1" applyBorder="1" applyProtection="1">
      <alignment vertical="center"/>
    </xf>
    <xf numFmtId="179" fontId="22" fillId="0" borderId="27" xfId="2" applyNumberFormat="1" applyFont="1" applyFill="1" applyBorder="1" applyProtection="1">
      <alignment vertical="center"/>
    </xf>
    <xf numFmtId="0" fontId="24" fillId="0" borderId="0" xfId="2" applyFont="1" applyFill="1" applyProtection="1">
      <alignment vertical="center"/>
    </xf>
    <xf numFmtId="0" fontId="13" fillId="0" borderId="0" xfId="2" applyFill="1" applyAlignment="1" applyProtection="1">
      <alignment vertical="top"/>
    </xf>
    <xf numFmtId="0" fontId="24" fillId="0" borderId="67" xfId="2" applyFont="1" applyFill="1" applyBorder="1" applyProtection="1">
      <alignment vertical="center"/>
    </xf>
    <xf numFmtId="0" fontId="24" fillId="0" borderId="40" xfId="2" applyFont="1" applyFill="1" applyBorder="1" applyProtection="1">
      <alignment vertical="center"/>
    </xf>
    <xf numFmtId="0" fontId="24" fillId="0" borderId="28" xfId="2" applyFont="1" applyFill="1" applyBorder="1" applyProtection="1">
      <alignment vertical="center"/>
    </xf>
    <xf numFmtId="0" fontId="24" fillId="0" borderId="27" xfId="2" applyFont="1" applyFill="1" applyBorder="1" applyProtection="1">
      <alignment vertical="center"/>
    </xf>
    <xf numFmtId="0" fontId="24" fillId="0" borderId="62" xfId="2" applyFont="1" applyFill="1" applyBorder="1" applyProtection="1">
      <alignment vertical="center"/>
    </xf>
    <xf numFmtId="0" fontId="13" fillId="0" borderId="0" xfId="2" applyFill="1" applyBorder="1" applyProtection="1">
      <alignment vertical="center"/>
    </xf>
    <xf numFmtId="0" fontId="13" fillId="0" borderId="0" xfId="2" applyFill="1" applyBorder="1" applyAlignment="1" applyProtection="1">
      <alignment vertical="center" wrapText="1"/>
    </xf>
    <xf numFmtId="182" fontId="38" fillId="0" borderId="0" xfId="2" applyNumberFormat="1" applyFont="1" applyFill="1" applyBorder="1" applyProtection="1">
      <alignment vertical="center"/>
    </xf>
    <xf numFmtId="179" fontId="32" fillId="0" borderId="0" xfId="2" applyNumberFormat="1" applyFont="1" applyFill="1" applyBorder="1" applyProtection="1">
      <alignment vertical="center"/>
    </xf>
    <xf numFmtId="0" fontId="39" fillId="0" borderId="0" xfId="2" applyFont="1" applyFill="1" applyBorder="1" applyProtection="1">
      <alignment vertical="center"/>
    </xf>
    <xf numFmtId="0" fontId="24" fillId="0" borderId="104" xfId="2" applyFont="1" applyFill="1" applyBorder="1" applyProtection="1">
      <alignment vertical="center"/>
    </xf>
    <xf numFmtId="0" fontId="13" fillId="0" borderId="0" xfId="2" applyFill="1" applyBorder="1" applyAlignment="1" applyProtection="1">
      <alignment horizontal="center" vertical="center"/>
    </xf>
    <xf numFmtId="176" fontId="39" fillId="0" borderId="0" xfId="2" applyNumberFormat="1" applyFont="1" applyFill="1" applyBorder="1" applyProtection="1">
      <alignment vertical="center"/>
    </xf>
    <xf numFmtId="0" fontId="32" fillId="0" borderId="0" xfId="2" applyFont="1" applyFill="1" applyAlignment="1" applyProtection="1">
      <alignment vertical="top"/>
    </xf>
    <xf numFmtId="0" fontId="24" fillId="0" borderId="0" xfId="2" applyFont="1" applyFill="1" applyAlignment="1" applyProtection="1">
      <alignment vertical="top"/>
    </xf>
    <xf numFmtId="0" fontId="32" fillId="0" borderId="0" xfId="2" applyFont="1" applyFill="1" applyAlignment="1" applyProtection="1">
      <alignment horizontal="left" vertical="top"/>
    </xf>
    <xf numFmtId="0" fontId="32" fillId="0" borderId="0" xfId="2" applyFont="1" applyFill="1" applyProtection="1">
      <alignment vertical="center"/>
    </xf>
    <xf numFmtId="0" fontId="13" fillId="0" borderId="0" xfId="2" applyAlignment="1" applyProtection="1">
      <alignment horizontal="center" vertical="center"/>
    </xf>
    <xf numFmtId="0" fontId="17" fillId="0" borderId="111" xfId="2" applyFont="1" applyBorder="1" applyAlignment="1" applyProtection="1">
      <alignment horizontal="center" vertical="center"/>
    </xf>
    <xf numFmtId="0" fontId="16" fillId="3" borderId="56" xfId="2" applyFont="1" applyFill="1" applyBorder="1" applyProtection="1">
      <alignment vertical="center"/>
    </xf>
    <xf numFmtId="0" fontId="16" fillId="3" borderId="40" xfId="2" applyFont="1" applyFill="1" applyBorder="1" applyProtection="1">
      <alignment vertical="center"/>
    </xf>
    <xf numFmtId="0" fontId="16" fillId="3" borderId="114" xfId="2" applyFont="1" applyFill="1" applyBorder="1" applyProtection="1">
      <alignment vertical="center"/>
    </xf>
    <xf numFmtId="179" fontId="16" fillId="0" borderId="27" xfId="2" applyNumberFormat="1" applyFont="1" applyFill="1" applyBorder="1" applyProtection="1">
      <alignment vertical="center"/>
    </xf>
    <xf numFmtId="179" fontId="16" fillId="0" borderId="62" xfId="2" applyNumberFormat="1" applyFont="1" applyFill="1" applyBorder="1" applyProtection="1">
      <alignment vertical="center"/>
    </xf>
    <xf numFmtId="0" fontId="24" fillId="0" borderId="0" xfId="2" applyFont="1" applyAlignment="1" applyProtection="1">
      <alignment horizontal="right" vertical="center"/>
    </xf>
    <xf numFmtId="0" fontId="44" fillId="2" borderId="0" xfId="1" applyFont="1" applyFill="1" applyBorder="1" applyAlignment="1" applyProtection="1">
      <alignment horizontal="right" vertical="center"/>
    </xf>
    <xf numFmtId="0" fontId="6" fillId="3" borderId="1"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0" xfId="0" applyFont="1" applyAlignment="1" applyProtection="1">
      <alignment horizontal="center" vertical="center"/>
    </xf>
    <xf numFmtId="0" fontId="6" fillId="2" borderId="6"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58" fontId="6" fillId="3" borderId="1" xfId="0" applyNumberFormat="1" applyFont="1" applyFill="1" applyBorder="1" applyAlignment="1" applyProtection="1">
      <alignment horizontal="center" vertical="center"/>
    </xf>
    <xf numFmtId="0" fontId="45" fillId="0" borderId="0" xfId="0" applyFont="1" applyAlignment="1" applyProtection="1">
      <alignment horizontal="left" vertical="center" wrapText="1"/>
    </xf>
    <xf numFmtId="0" fontId="40" fillId="0" borderId="6" xfId="0" applyFont="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2" xfId="0"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0" fontId="40" fillId="0" borderId="1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1" fillId="9" borderId="5" xfId="0" applyFont="1" applyFill="1" applyBorder="1" applyAlignment="1" applyProtection="1">
      <alignment horizontal="center" vertical="center"/>
    </xf>
    <xf numFmtId="0" fontId="41" fillId="9" borderId="1" xfId="0" applyFont="1" applyFill="1" applyBorder="1" applyAlignment="1" applyProtection="1">
      <alignment horizontal="center" vertical="center"/>
    </xf>
    <xf numFmtId="0" fontId="41" fillId="8" borderId="3" xfId="0" applyFont="1" applyFill="1" applyBorder="1" applyAlignment="1" applyProtection="1">
      <alignment horizontal="center" vertical="center"/>
    </xf>
    <xf numFmtId="0" fontId="41" fillId="8" borderId="4" xfId="0" applyFont="1" applyFill="1" applyBorder="1" applyAlignment="1" applyProtection="1">
      <alignment horizontal="center" vertical="center"/>
    </xf>
    <xf numFmtId="0" fontId="41" fillId="8" borderId="5" xfId="0" applyFont="1" applyFill="1" applyBorder="1" applyAlignment="1" applyProtection="1">
      <alignment horizontal="center" vertical="center"/>
    </xf>
    <xf numFmtId="0" fontId="6" fillId="0" borderId="0" xfId="0" applyFont="1" applyBorder="1" applyAlignment="1" applyProtection="1">
      <alignment horizontal="left" vertical="top"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0" fontId="6" fillId="3" borderId="105" xfId="0" applyFont="1" applyFill="1" applyBorder="1" applyAlignment="1" applyProtection="1">
      <alignment horizontal="center" vertical="center"/>
    </xf>
    <xf numFmtId="0" fontId="6" fillId="3" borderId="106" xfId="0" applyFont="1" applyFill="1" applyBorder="1" applyAlignment="1" applyProtection="1">
      <alignment horizontal="center" vertical="center"/>
    </xf>
    <xf numFmtId="0" fontId="6" fillId="3" borderId="107" xfId="0" applyFont="1" applyFill="1" applyBorder="1" applyAlignment="1" applyProtection="1">
      <alignment horizontal="center" vertical="center"/>
    </xf>
    <xf numFmtId="0" fontId="6" fillId="3" borderId="108" xfId="0" applyFont="1" applyFill="1" applyBorder="1" applyAlignment="1" applyProtection="1">
      <alignment horizontal="center" vertical="center"/>
    </xf>
    <xf numFmtId="0" fontId="40" fillId="0" borderId="1" xfId="0" applyFont="1" applyBorder="1" applyAlignment="1" applyProtection="1">
      <alignment horizontal="center" vertical="center" wrapText="1"/>
    </xf>
    <xf numFmtId="0" fontId="40" fillId="0" borderId="1"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13" xfId="0" applyFont="1" applyBorder="1" applyAlignment="1" applyProtection="1">
      <alignment horizontal="center" vertical="center"/>
    </xf>
    <xf numFmtId="0" fontId="6" fillId="3" borderId="4" xfId="0" applyFont="1" applyFill="1" applyBorder="1" applyAlignment="1" applyProtection="1">
      <alignment horizontal="center" vertical="center"/>
    </xf>
    <xf numFmtId="0" fontId="40" fillId="0" borderId="1" xfId="0" applyFont="1" applyBorder="1" applyAlignment="1" applyProtection="1">
      <alignment horizontal="left" vertical="center" wrapText="1"/>
    </xf>
    <xf numFmtId="0" fontId="40" fillId="0" borderId="3" xfId="0" applyFont="1" applyBorder="1" applyAlignment="1" applyProtection="1">
      <alignment horizontal="center" vertical="center"/>
    </xf>
    <xf numFmtId="0" fontId="40" fillId="0" borderId="5"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40" fillId="0" borderId="4" xfId="0" applyFont="1" applyBorder="1" applyAlignment="1" applyProtection="1">
      <alignment horizontal="center" vertical="center"/>
    </xf>
    <xf numFmtId="0" fontId="43" fillId="3" borderId="3" xfId="0" applyFont="1" applyFill="1" applyBorder="1" applyAlignment="1" applyProtection="1">
      <alignment horizontal="right" vertical="center"/>
    </xf>
    <xf numFmtId="0" fontId="43" fillId="3" borderId="5" xfId="0" applyFont="1" applyFill="1" applyBorder="1" applyAlignment="1" applyProtection="1">
      <alignment horizontal="right" vertical="center"/>
    </xf>
    <xf numFmtId="0" fontId="46" fillId="0" borderId="6" xfId="0" applyFont="1" applyBorder="1" applyAlignment="1" applyProtection="1">
      <alignment horizontal="center" vertical="center" wrapText="1"/>
    </xf>
    <xf numFmtId="0" fontId="46" fillId="0" borderId="7" xfId="0" applyFont="1" applyBorder="1" applyAlignment="1" applyProtection="1">
      <alignment horizontal="center" vertical="center" wrapText="1"/>
    </xf>
    <xf numFmtId="0" fontId="46" fillId="0" borderId="8" xfId="0" applyFont="1" applyBorder="1" applyAlignment="1" applyProtection="1">
      <alignment horizontal="center" vertical="center" wrapText="1"/>
    </xf>
    <xf numFmtId="0" fontId="46" fillId="0" borderId="10" xfId="0" applyFont="1" applyBorder="1" applyAlignment="1" applyProtection="1">
      <alignment horizontal="center" vertical="center" wrapText="1"/>
    </xf>
    <xf numFmtId="0" fontId="46" fillId="0" borderId="11" xfId="0" applyFont="1" applyBorder="1" applyAlignment="1" applyProtection="1">
      <alignment horizontal="center" vertical="center" wrapText="1"/>
    </xf>
    <xf numFmtId="0" fontId="46" fillId="0" borderId="12" xfId="0" applyFont="1" applyBorder="1" applyAlignment="1" applyProtection="1">
      <alignment horizontal="center" vertical="center" wrapText="1"/>
    </xf>
    <xf numFmtId="0" fontId="43" fillId="0" borderId="14" xfId="0" applyFont="1" applyFill="1" applyBorder="1" applyAlignment="1" applyProtection="1">
      <alignment horizontal="center" vertical="center"/>
    </xf>
    <xf numFmtId="0" fontId="43" fillId="0" borderId="13" xfId="0" applyFont="1" applyFill="1" applyBorder="1" applyAlignment="1" applyProtection="1">
      <alignment horizontal="center" vertical="center"/>
    </xf>
    <xf numFmtId="0" fontId="43" fillId="3" borderId="6" xfId="0" applyFont="1" applyFill="1" applyBorder="1" applyAlignment="1" applyProtection="1">
      <alignment horizontal="center" vertical="center"/>
    </xf>
    <xf numFmtId="0" fontId="43" fillId="3" borderId="8"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43" fillId="3" borderId="12" xfId="0" applyFont="1" applyFill="1" applyBorder="1" applyAlignment="1" applyProtection="1">
      <alignment horizontal="center" vertical="center"/>
    </xf>
    <xf numFmtId="0" fontId="43" fillId="0" borderId="14" xfId="0" applyFont="1" applyBorder="1" applyAlignment="1" applyProtection="1">
      <alignment horizontal="left" vertical="center"/>
    </xf>
    <xf numFmtId="0" fontId="43" fillId="0" borderId="13" xfId="0" applyFont="1" applyBorder="1" applyAlignment="1" applyProtection="1">
      <alignment horizontal="left" vertical="center"/>
    </xf>
    <xf numFmtId="0" fontId="43" fillId="0" borderId="6" xfId="0" applyFont="1" applyFill="1" applyBorder="1" applyAlignment="1" applyProtection="1">
      <alignment horizontal="center" vertical="center"/>
    </xf>
    <xf numFmtId="0" fontId="43" fillId="0" borderId="8" xfId="0" applyFont="1" applyFill="1" applyBorder="1" applyAlignment="1" applyProtection="1">
      <alignment horizontal="center" vertical="center"/>
    </xf>
    <xf numFmtId="0" fontId="43" fillId="0" borderId="10" xfId="0" applyFont="1" applyFill="1" applyBorder="1" applyAlignment="1" applyProtection="1">
      <alignment horizontal="center" vertical="center"/>
    </xf>
    <xf numFmtId="0" fontId="43" fillId="0" borderId="12" xfId="0" applyFont="1" applyFill="1" applyBorder="1" applyAlignment="1" applyProtection="1">
      <alignment horizontal="center" vertical="center"/>
    </xf>
    <xf numFmtId="0" fontId="40" fillId="0" borderId="7"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1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0" borderId="1" xfId="0" applyFont="1" applyBorder="1" applyAlignment="1" applyProtection="1">
      <alignment horizontal="center" vertical="center"/>
    </xf>
    <xf numFmtId="0" fontId="46" fillId="0" borderId="1" xfId="0" applyFont="1" applyBorder="1" applyAlignment="1" applyProtection="1">
      <alignment horizontal="left" vertical="center" wrapText="1"/>
    </xf>
    <xf numFmtId="0" fontId="43" fillId="3" borderId="3" xfId="0" applyFont="1" applyFill="1" applyBorder="1" applyAlignment="1" applyProtection="1">
      <alignment horizontal="center" vertical="center"/>
    </xf>
    <xf numFmtId="0" fontId="43" fillId="3" borderId="5" xfId="0" applyFont="1" applyFill="1" applyBorder="1" applyAlignment="1" applyProtection="1">
      <alignment horizontal="center" vertical="center"/>
    </xf>
    <xf numFmtId="0" fontId="43" fillId="0" borderId="3" xfId="0" applyFont="1" applyFill="1" applyBorder="1" applyAlignment="1" applyProtection="1">
      <alignment horizontal="right" vertical="center"/>
    </xf>
    <xf numFmtId="0" fontId="43" fillId="0" borderId="5" xfId="0" applyFont="1" applyFill="1" applyBorder="1" applyAlignment="1" applyProtection="1">
      <alignment horizontal="right" vertical="center"/>
    </xf>
    <xf numFmtId="0" fontId="6" fillId="0" borderId="5" xfId="0" applyFont="1" applyBorder="1" applyAlignment="1" applyProtection="1">
      <alignment horizontal="center" vertical="center" wrapText="1"/>
    </xf>
    <xf numFmtId="0" fontId="40" fillId="0" borderId="3" xfId="0" applyFont="1" applyBorder="1" applyAlignment="1" applyProtection="1">
      <alignment horizontal="center" vertical="center" wrapText="1"/>
    </xf>
    <xf numFmtId="0" fontId="6" fillId="0" borderId="14" xfId="0" applyFont="1" applyBorder="1" applyAlignment="1" applyProtection="1">
      <alignment horizontal="left" vertical="center" wrapText="1"/>
    </xf>
    <xf numFmtId="0" fontId="6" fillId="3" borderId="100" xfId="0"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40" fillId="0" borderId="6" xfId="0" applyFont="1" applyBorder="1" applyAlignment="1" applyProtection="1">
      <alignment horizontal="center" vertical="center"/>
    </xf>
    <xf numFmtId="0" fontId="40" fillId="0" borderId="8" xfId="0" applyFont="1" applyBorder="1" applyAlignment="1" applyProtection="1">
      <alignment horizontal="center" vertical="center"/>
    </xf>
    <xf numFmtId="0" fontId="40" fillId="0" borderId="9"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10" xfId="0" applyFont="1" applyBorder="1" applyAlignment="1" applyProtection="1">
      <alignment horizontal="center" vertical="center"/>
    </xf>
    <xf numFmtId="0" fontId="40" fillId="0" borderId="12" xfId="0" applyFont="1" applyBorder="1" applyAlignment="1" applyProtection="1">
      <alignment horizontal="center" vertical="center"/>
    </xf>
    <xf numFmtId="0" fontId="40" fillId="0" borderId="13" xfId="0" applyFont="1" applyBorder="1" applyAlignment="1" applyProtection="1">
      <alignment horizontal="left" vertical="center" wrapText="1"/>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44" fillId="0" borderId="6" xfId="0" applyFont="1" applyBorder="1" applyAlignment="1" applyProtection="1">
      <alignment horizontal="left" vertical="center" wrapText="1"/>
    </xf>
    <xf numFmtId="0" fontId="44" fillId="0" borderId="7" xfId="0" applyFont="1" applyBorder="1" applyAlignment="1" applyProtection="1">
      <alignment horizontal="left" vertical="center" wrapText="1"/>
    </xf>
    <xf numFmtId="0" fontId="44" fillId="0" borderId="8" xfId="0" applyFont="1" applyBorder="1" applyAlignment="1" applyProtection="1">
      <alignment horizontal="left" vertical="center" wrapText="1"/>
    </xf>
    <xf numFmtId="0" fontId="44" fillId="0" borderId="10" xfId="0" applyFont="1" applyBorder="1" applyAlignment="1" applyProtection="1">
      <alignment horizontal="left" vertical="center" wrapText="1"/>
    </xf>
    <xf numFmtId="0" fontId="44" fillId="0" borderId="11" xfId="0" applyFont="1" applyBorder="1" applyAlignment="1" applyProtection="1">
      <alignment horizontal="left" vertical="center" wrapText="1"/>
    </xf>
    <xf numFmtId="0" fontId="44" fillId="0" borderId="12" xfId="0" applyFont="1" applyBorder="1" applyAlignment="1" applyProtection="1">
      <alignment horizontal="left" vertical="center" wrapText="1"/>
    </xf>
    <xf numFmtId="0" fontId="40" fillId="0" borderId="6" xfId="0" applyFont="1" applyBorder="1" applyAlignment="1" applyProtection="1">
      <alignment horizontal="left" vertical="center"/>
    </xf>
    <xf numFmtId="0" fontId="40" fillId="0" borderId="7" xfId="0" applyFont="1" applyBorder="1" applyAlignment="1" applyProtection="1">
      <alignment horizontal="left" vertical="center"/>
    </xf>
    <xf numFmtId="0" fontId="40" fillId="0" borderId="8" xfId="0" applyFont="1" applyBorder="1" applyAlignment="1" applyProtection="1">
      <alignment horizontal="left" vertical="center"/>
    </xf>
    <xf numFmtId="0" fontId="40" fillId="0" borderId="10" xfId="0" applyFont="1" applyBorder="1" applyAlignment="1" applyProtection="1">
      <alignment horizontal="left" vertical="center"/>
    </xf>
    <xf numFmtId="0" fontId="40" fillId="0" borderId="11" xfId="0" applyFont="1" applyBorder="1" applyAlignment="1" applyProtection="1">
      <alignment horizontal="left" vertical="center"/>
    </xf>
    <xf numFmtId="0" fontId="40" fillId="0" borderId="12" xfId="0" applyFont="1" applyBorder="1" applyAlignment="1" applyProtection="1">
      <alignment horizontal="left" vertical="center"/>
    </xf>
    <xf numFmtId="0" fontId="24" fillId="0" borderId="0" xfId="2" applyFont="1" applyAlignment="1" applyProtection="1">
      <alignment horizontal="left" vertical="top" wrapText="1"/>
    </xf>
    <xf numFmtId="0" fontId="24" fillId="0" borderId="0" xfId="2" applyFont="1" applyAlignment="1" applyProtection="1">
      <alignment vertical="top" wrapText="1"/>
    </xf>
    <xf numFmtId="0" fontId="15" fillId="0" borderId="31" xfId="2" applyFont="1" applyFill="1" applyBorder="1" applyAlignment="1" applyProtection="1">
      <alignment horizontal="center" vertical="center" textRotation="255" wrapText="1"/>
    </xf>
    <xf numFmtId="0" fontId="15" fillId="0" borderId="38" xfId="2" applyFont="1" applyFill="1" applyBorder="1" applyAlignment="1" applyProtection="1">
      <alignment horizontal="center" vertical="center" textRotation="255" wrapText="1"/>
    </xf>
    <xf numFmtId="0" fontId="15" fillId="0" borderId="30" xfId="2" applyFont="1" applyFill="1" applyBorder="1" applyAlignment="1" applyProtection="1">
      <alignment horizontal="center" vertical="center" textRotation="255" wrapText="1"/>
    </xf>
    <xf numFmtId="0" fontId="16" fillId="0" borderId="11" xfId="2" applyFont="1" applyFill="1" applyBorder="1" applyAlignment="1" applyProtection="1">
      <alignment horizontal="left" vertical="center" wrapText="1"/>
    </xf>
    <xf numFmtId="0" fontId="16" fillId="0" borderId="56" xfId="2" applyFont="1" applyFill="1" applyBorder="1" applyAlignment="1" applyProtection="1">
      <alignment horizontal="left" vertical="center" wrapText="1"/>
    </xf>
    <xf numFmtId="0" fontId="16" fillId="0" borderId="4" xfId="2" applyFont="1" applyFill="1" applyBorder="1" applyAlignment="1" applyProtection="1">
      <alignment horizontal="left" vertical="center" wrapText="1"/>
    </xf>
    <xf numFmtId="0" fontId="16" fillId="0" borderId="40" xfId="2" applyFont="1" applyFill="1" applyBorder="1" applyAlignment="1" applyProtection="1">
      <alignment horizontal="left" vertical="center" wrapText="1"/>
    </xf>
    <xf numFmtId="0" fontId="16" fillId="0" borderId="57" xfId="2" applyFont="1" applyFill="1" applyBorder="1" applyAlignment="1" applyProtection="1">
      <alignment horizontal="left" vertical="center" wrapText="1"/>
    </xf>
    <xf numFmtId="0" fontId="16" fillId="0" borderId="58" xfId="2" applyFont="1" applyFill="1" applyBorder="1" applyAlignment="1" applyProtection="1">
      <alignment horizontal="left" vertical="center" wrapText="1"/>
    </xf>
    <xf numFmtId="0" fontId="17" fillId="0" borderId="53" xfId="2" applyFont="1" applyFill="1" applyBorder="1" applyAlignment="1" applyProtection="1">
      <alignment horizontal="center" vertical="center" wrapText="1"/>
    </xf>
    <xf numFmtId="0" fontId="17" fillId="0" borderId="54" xfId="2" applyFont="1" applyFill="1" applyBorder="1" applyAlignment="1" applyProtection="1">
      <alignment horizontal="center" vertical="center" wrapText="1"/>
    </xf>
    <xf numFmtId="0" fontId="17" fillId="0" borderId="53" xfId="2" applyFont="1" applyBorder="1" applyAlignment="1" applyProtection="1">
      <alignment horizontal="center" vertical="center" wrapText="1"/>
    </xf>
    <xf numFmtId="0" fontId="16" fillId="0" borderId="54" xfId="2" applyFont="1" applyBorder="1" applyAlignment="1" applyProtection="1">
      <alignment horizontal="center" vertical="center" wrapText="1"/>
    </xf>
    <xf numFmtId="0" fontId="29" fillId="0" borderId="53" xfId="2" applyFont="1" applyBorder="1" applyAlignment="1" applyProtection="1">
      <alignment horizontal="center" vertical="center" wrapText="1"/>
    </xf>
    <xf numFmtId="0" fontId="17" fillId="0" borderId="54" xfId="2" applyFont="1" applyBorder="1" applyAlignment="1" applyProtection="1">
      <alignment horizontal="center" vertical="center" wrapText="1"/>
    </xf>
    <xf numFmtId="176" fontId="29" fillId="0" borderId="53" xfId="3" applyNumberFormat="1" applyFont="1" applyFill="1" applyBorder="1" applyAlignment="1" applyProtection="1">
      <alignment horizontal="right" vertical="center" wrapText="1"/>
    </xf>
    <xf numFmtId="176" fontId="29" fillId="0" borderId="54" xfId="3" applyNumberFormat="1" applyFont="1" applyFill="1" applyBorder="1" applyAlignment="1" applyProtection="1">
      <alignment horizontal="right" vertical="center" wrapText="1"/>
    </xf>
    <xf numFmtId="0" fontId="24" fillId="0" borderId="0" xfId="2" applyFont="1" applyAlignment="1" applyProtection="1">
      <alignment vertical="top"/>
    </xf>
    <xf numFmtId="0" fontId="16" fillId="0" borderId="0"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2" fillId="0" borderId="4" xfId="2" applyFont="1" applyFill="1" applyBorder="1" applyAlignment="1" applyProtection="1">
      <alignment horizontal="left" vertical="center" wrapText="1"/>
    </xf>
    <xf numFmtId="0" fontId="16" fillId="0" borderId="7" xfId="2" applyFont="1" applyFill="1" applyBorder="1" applyAlignment="1" applyProtection="1">
      <alignment horizontal="left" vertical="center" wrapText="1"/>
    </xf>
    <xf numFmtId="0" fontId="2" fillId="0" borderId="7" xfId="2" applyFont="1" applyFill="1" applyBorder="1" applyAlignment="1" applyProtection="1">
      <alignment horizontal="left" vertical="center" wrapText="1"/>
    </xf>
    <xf numFmtId="0" fontId="16" fillId="0" borderId="42" xfId="2" applyFont="1" applyFill="1" applyBorder="1" applyAlignment="1" applyProtection="1">
      <alignment horizontal="left" vertical="center" wrapText="1"/>
    </xf>
    <xf numFmtId="0" fontId="16" fillId="0" borderId="1" xfId="2" applyFont="1" applyFill="1" applyBorder="1" applyAlignment="1" applyProtection="1">
      <alignment horizontal="left" vertical="center" wrapText="1"/>
    </xf>
    <xf numFmtId="0" fontId="16" fillId="0" borderId="43" xfId="2" applyFont="1" applyFill="1" applyBorder="1" applyAlignment="1" applyProtection="1">
      <alignment horizontal="left" vertical="center" wrapText="1"/>
    </xf>
    <xf numFmtId="0" fontId="16" fillId="0" borderId="45" xfId="2" applyFont="1" applyFill="1" applyBorder="1" applyAlignment="1" applyProtection="1">
      <alignment horizontal="left" vertical="center" wrapText="1"/>
    </xf>
    <xf numFmtId="0" fontId="2" fillId="0" borderId="8" xfId="2" applyFont="1" applyFill="1" applyBorder="1" applyAlignment="1" applyProtection="1">
      <alignment horizontal="left" vertical="center" wrapText="1"/>
    </xf>
    <xf numFmtId="0" fontId="16" fillId="0" borderId="23" xfId="2" applyFont="1" applyFill="1" applyBorder="1" applyAlignment="1" applyProtection="1">
      <alignment horizontal="left" vertical="center" wrapText="1"/>
    </xf>
    <xf numFmtId="0" fontId="2" fillId="0" borderId="2" xfId="2" applyFont="1" applyFill="1" applyBorder="1" applyAlignment="1" applyProtection="1">
      <alignment horizontal="left" vertical="center" wrapText="1"/>
    </xf>
    <xf numFmtId="0" fontId="2" fillId="0" borderId="26" xfId="2" applyFont="1" applyFill="1" applyBorder="1" applyAlignment="1" applyProtection="1">
      <alignment horizontal="left" vertical="center" wrapText="1"/>
    </xf>
    <xf numFmtId="0" fontId="2" fillId="0" borderId="50" xfId="2" applyFont="1" applyFill="1" applyBorder="1" applyAlignment="1" applyProtection="1">
      <alignment horizontal="left" vertical="center" wrapText="1"/>
    </xf>
    <xf numFmtId="0" fontId="16" fillId="0" borderId="3" xfId="2" applyFont="1" applyFill="1" applyBorder="1" applyAlignment="1" applyProtection="1">
      <alignment horizontal="left" vertical="center" wrapText="1"/>
    </xf>
    <xf numFmtId="0" fontId="16" fillId="3" borderId="48" xfId="2" applyFont="1" applyFill="1" applyBorder="1" applyAlignment="1" applyProtection="1">
      <alignment horizontal="left" vertical="center" wrapText="1"/>
    </xf>
    <xf numFmtId="0" fontId="16" fillId="3" borderId="49" xfId="2" applyFont="1" applyFill="1" applyBorder="1" applyAlignment="1" applyProtection="1">
      <alignment horizontal="left" vertical="center" wrapText="1"/>
    </xf>
    <xf numFmtId="0" fontId="16" fillId="3" borderId="3" xfId="2" applyFont="1" applyFill="1" applyBorder="1" applyAlignment="1" applyProtection="1">
      <alignment horizontal="left" vertical="center" wrapText="1"/>
    </xf>
    <xf numFmtId="0" fontId="16" fillId="3" borderId="40"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6" fillId="3" borderId="24" xfId="2" applyFont="1" applyFill="1" applyBorder="1" applyAlignment="1" applyProtection="1">
      <alignment horizontal="left" vertical="center" wrapText="1"/>
    </xf>
    <xf numFmtId="0" fontId="2" fillId="0" borderId="1" xfId="2" applyFont="1" applyFill="1" applyBorder="1" applyAlignment="1" applyProtection="1">
      <alignment horizontal="left" vertical="center" wrapText="1"/>
    </xf>
    <xf numFmtId="0" fontId="2" fillId="0" borderId="43" xfId="2" applyFont="1" applyFill="1" applyBorder="1" applyAlignment="1" applyProtection="1">
      <alignment horizontal="left" vertical="center" wrapText="1"/>
    </xf>
    <xf numFmtId="0" fontId="20" fillId="0" borderId="45" xfId="2" applyFont="1" applyFill="1" applyBorder="1" applyAlignment="1" applyProtection="1">
      <alignment horizontal="left" vertical="center" wrapText="1"/>
    </xf>
    <xf numFmtId="0" fontId="20" fillId="0" borderId="8" xfId="2" applyFont="1" applyFill="1" applyBorder="1" applyAlignment="1" applyProtection="1">
      <alignment horizontal="left" vertical="center" wrapText="1"/>
    </xf>
    <xf numFmtId="0" fontId="20" fillId="0" borderId="35" xfId="2" applyFont="1" applyFill="1" applyBorder="1" applyAlignment="1" applyProtection="1">
      <alignment horizontal="left" vertical="center" wrapText="1"/>
    </xf>
    <xf numFmtId="0" fontId="20" fillId="0" borderId="12" xfId="2" applyFont="1" applyFill="1" applyBorder="1" applyAlignment="1" applyProtection="1">
      <alignment horizontal="left" vertical="center" wrapText="1"/>
    </xf>
    <xf numFmtId="0" fontId="24" fillId="0" borderId="13" xfId="2" applyFont="1" applyFill="1" applyBorder="1" applyAlignment="1" applyProtection="1">
      <alignment horizontal="left" vertical="center" wrapText="1"/>
    </xf>
    <xf numFmtId="0" fontId="24" fillId="0" borderId="47" xfId="2" applyFont="1" applyFill="1" applyBorder="1" applyAlignment="1" applyProtection="1">
      <alignment horizontal="left" vertical="center" wrapText="1"/>
    </xf>
    <xf numFmtId="0" fontId="2" fillId="0" borderId="14" xfId="2" applyFont="1" applyFill="1" applyBorder="1" applyAlignment="1" applyProtection="1">
      <alignment horizontal="left" vertical="center" wrapText="1"/>
    </xf>
    <xf numFmtId="0" fontId="2" fillId="0" borderId="44" xfId="2" applyFont="1" applyFill="1" applyBorder="1" applyAlignment="1" applyProtection="1">
      <alignment horizontal="left" vertical="center" wrapText="1"/>
    </xf>
    <xf numFmtId="0" fontId="2" fillId="0" borderId="13" xfId="2" applyFont="1" applyFill="1" applyBorder="1" applyAlignment="1" applyProtection="1">
      <alignment horizontal="left" vertical="center" wrapText="1"/>
    </xf>
    <xf numFmtId="0" fontId="2" fillId="0" borderId="47" xfId="2" applyFont="1" applyFill="1" applyBorder="1" applyAlignment="1" applyProtection="1">
      <alignment horizontal="left" vertical="center" wrapText="1"/>
    </xf>
    <xf numFmtId="0" fontId="2" fillId="0" borderId="20" xfId="2" applyFont="1" applyBorder="1" applyAlignment="1" applyProtection="1">
      <alignment horizontal="center" vertical="center" wrapText="1"/>
    </xf>
    <xf numFmtId="0" fontId="2" fillId="0" borderId="21" xfId="2" applyFont="1" applyBorder="1" applyAlignment="1" applyProtection="1">
      <alignment horizontal="center" vertical="center" wrapText="1"/>
    </xf>
    <xf numFmtId="0" fontId="2" fillId="0" borderId="22" xfId="2" applyFont="1" applyBorder="1" applyAlignment="1" applyProtection="1">
      <alignment horizontal="center" vertical="center" wrapText="1"/>
    </xf>
    <xf numFmtId="0" fontId="2" fillId="0" borderId="23"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24" xfId="2" applyFont="1" applyBorder="1" applyAlignment="1" applyProtection="1">
      <alignment horizontal="center" vertical="center" wrapText="1"/>
    </xf>
    <xf numFmtId="0" fontId="2" fillId="0" borderId="26" xfId="2" applyFont="1" applyBorder="1" applyAlignment="1" applyProtection="1">
      <alignment horizontal="center" vertical="center" wrapText="1"/>
    </xf>
    <xf numFmtId="0" fontId="2" fillId="0" borderId="25" xfId="2" applyFont="1" applyBorder="1" applyAlignment="1" applyProtection="1">
      <alignment horizontal="center" vertical="center" wrapText="1"/>
    </xf>
    <xf numFmtId="0" fontId="2" fillId="0" borderId="27" xfId="2" applyFont="1" applyBorder="1" applyAlignment="1" applyProtection="1">
      <alignment horizontal="center" vertical="center" wrapText="1"/>
    </xf>
    <xf numFmtId="0" fontId="14" fillId="0" borderId="21" xfId="2" applyFont="1" applyBorder="1" applyAlignment="1" applyProtection="1">
      <alignment horizontal="center" vertical="center" wrapText="1"/>
    </xf>
    <xf numFmtId="0" fontId="14" fillId="0" borderId="25" xfId="2" applyFont="1" applyBorder="1" applyAlignment="1" applyProtection="1">
      <alignment horizontal="center" vertical="center" wrapText="1"/>
    </xf>
    <xf numFmtId="0" fontId="14" fillId="0" borderId="20" xfId="2" applyFont="1" applyBorder="1" applyAlignment="1" applyProtection="1">
      <alignment horizontal="center" vertical="center" wrapText="1"/>
    </xf>
    <xf numFmtId="0" fontId="14" fillId="0" borderId="22" xfId="2" applyFont="1" applyBorder="1" applyAlignment="1" applyProtection="1">
      <alignment horizontal="center" vertical="center" wrapText="1"/>
    </xf>
    <xf numFmtId="0" fontId="14" fillId="0" borderId="26" xfId="2" applyFont="1" applyBorder="1" applyAlignment="1" applyProtection="1">
      <alignment horizontal="center" vertical="center" wrapText="1"/>
    </xf>
    <xf numFmtId="0" fontId="14" fillId="0" borderId="27" xfId="2" applyFont="1" applyBorder="1" applyAlignment="1" applyProtection="1">
      <alignment horizontal="center" vertical="center" wrapText="1"/>
    </xf>
    <xf numFmtId="0" fontId="16" fillId="0" borderId="32" xfId="2" applyFont="1" applyFill="1" applyBorder="1" applyAlignment="1" applyProtection="1">
      <alignment horizontal="left" vertical="center" wrapText="1"/>
    </xf>
    <xf numFmtId="0" fontId="16" fillId="0" borderId="33" xfId="2" applyFont="1" applyFill="1" applyBorder="1" applyAlignment="1" applyProtection="1">
      <alignment horizontal="left" vertical="center" wrapText="1"/>
    </xf>
    <xf numFmtId="0" fontId="16" fillId="0" borderId="34" xfId="2" applyFont="1" applyFill="1" applyBorder="1" applyAlignment="1" applyProtection="1">
      <alignment horizontal="left" vertical="center" wrapText="1"/>
    </xf>
    <xf numFmtId="0" fontId="20" fillId="0" borderId="39" xfId="2" applyFont="1" applyFill="1" applyBorder="1" applyAlignment="1" applyProtection="1">
      <alignment horizontal="left" vertical="center" wrapText="1"/>
    </xf>
    <xf numFmtId="0" fontId="20" fillId="0" borderId="4" xfId="2" applyFont="1" applyFill="1" applyBorder="1" applyAlignment="1" applyProtection="1">
      <alignment horizontal="left" vertical="center" wrapText="1"/>
    </xf>
    <xf numFmtId="0" fontId="20" fillId="0" borderId="40" xfId="2" applyFont="1" applyFill="1" applyBorder="1" applyAlignment="1" applyProtection="1">
      <alignment horizontal="left" vertical="center" wrapText="1"/>
    </xf>
    <xf numFmtId="0" fontId="20" fillId="0" borderId="42" xfId="2" applyFont="1" applyFill="1" applyBorder="1" applyAlignment="1" applyProtection="1">
      <alignment horizontal="left" vertical="center" wrapText="1"/>
    </xf>
    <xf numFmtId="0" fontId="20" fillId="0" borderId="1" xfId="2" applyFont="1" applyFill="1" applyBorder="1" applyAlignment="1" applyProtection="1">
      <alignment horizontal="left" vertical="center" wrapText="1"/>
    </xf>
    <xf numFmtId="0" fontId="32" fillId="0" borderId="0" xfId="2" applyFont="1" applyFill="1" applyAlignment="1" applyProtection="1">
      <alignment vertical="top" wrapText="1"/>
    </xf>
    <xf numFmtId="0" fontId="32" fillId="0" borderId="0" xfId="2" applyFont="1" applyFill="1" applyAlignment="1" applyProtection="1">
      <alignment vertical="top"/>
    </xf>
    <xf numFmtId="0" fontId="32" fillId="0" borderId="0" xfId="2" applyFont="1" applyFill="1" applyAlignment="1" applyProtection="1">
      <alignment horizontal="left" vertical="top" wrapText="1"/>
    </xf>
    <xf numFmtId="0" fontId="32" fillId="0" borderId="0" xfId="2" applyFont="1" applyFill="1" applyAlignment="1" applyProtection="1">
      <alignment horizontal="left" vertical="top"/>
    </xf>
    <xf numFmtId="0" fontId="24" fillId="0" borderId="20" xfId="2" applyFont="1" applyFill="1" applyBorder="1" applyProtection="1">
      <alignment vertical="center"/>
    </xf>
    <xf numFmtId="0" fontId="24" fillId="0" borderId="21" xfId="2" applyFont="1" applyFill="1" applyBorder="1" applyProtection="1">
      <alignment vertical="center"/>
    </xf>
    <xf numFmtId="0" fontId="24" fillId="0" borderId="26" xfId="2" applyFont="1" applyFill="1" applyBorder="1" applyProtection="1">
      <alignment vertical="center"/>
    </xf>
    <xf numFmtId="0" fontId="24" fillId="0" borderId="25" xfId="2" applyFont="1" applyFill="1" applyBorder="1" applyProtection="1">
      <alignment vertical="center"/>
    </xf>
    <xf numFmtId="0" fontId="24" fillId="0" borderId="89" xfId="2" applyFont="1" applyFill="1" applyBorder="1" applyProtection="1">
      <alignment vertical="center"/>
    </xf>
    <xf numFmtId="0" fontId="24" fillId="0" borderId="75" xfId="2" applyFont="1" applyFill="1" applyBorder="1" applyProtection="1">
      <alignment vertical="center"/>
    </xf>
    <xf numFmtId="176" fontId="24" fillId="0" borderId="102" xfId="2" applyNumberFormat="1" applyFont="1" applyFill="1" applyBorder="1" applyProtection="1">
      <alignment vertical="center"/>
    </xf>
    <xf numFmtId="0" fontId="24" fillId="0" borderId="103" xfId="2" applyFont="1" applyFill="1" applyBorder="1" applyProtection="1">
      <alignment vertical="center"/>
    </xf>
    <xf numFmtId="0" fontId="24" fillId="0" borderId="95" xfId="2" applyFont="1" applyFill="1" applyBorder="1" applyProtection="1">
      <alignment vertical="center"/>
    </xf>
    <xf numFmtId="0" fontId="24" fillId="0" borderId="57" xfId="2" applyFont="1" applyFill="1" applyBorder="1" applyProtection="1">
      <alignment vertical="center"/>
    </xf>
    <xf numFmtId="0" fontId="24" fillId="0" borderId="58" xfId="2" applyFont="1" applyFill="1" applyBorder="1" applyProtection="1">
      <alignment vertical="center"/>
    </xf>
    <xf numFmtId="176" fontId="24" fillId="0" borderId="25" xfId="2" applyNumberFormat="1" applyFont="1" applyFill="1" applyBorder="1" applyProtection="1">
      <alignment vertical="center"/>
    </xf>
    <xf numFmtId="0" fontId="32" fillId="0" borderId="0" xfId="2" applyFont="1" applyFill="1" applyBorder="1" applyAlignment="1" applyProtection="1">
      <alignment vertical="top" wrapText="1"/>
    </xf>
    <xf numFmtId="0" fontId="32" fillId="0" borderId="0" xfId="2" applyFont="1" applyFill="1" applyBorder="1" applyAlignment="1" applyProtection="1">
      <alignment vertical="top"/>
    </xf>
    <xf numFmtId="0" fontId="24" fillId="0" borderId="90" xfId="2" applyFont="1" applyFill="1" applyBorder="1" applyProtection="1">
      <alignment vertical="center"/>
    </xf>
    <xf numFmtId="0" fontId="24" fillId="0" borderId="91" xfId="2" applyFont="1" applyFill="1" applyBorder="1" applyProtection="1">
      <alignment vertical="center"/>
    </xf>
    <xf numFmtId="0" fontId="24" fillId="0" borderId="92" xfId="2" applyFont="1" applyFill="1" applyBorder="1" applyProtection="1">
      <alignment vertical="center"/>
    </xf>
    <xf numFmtId="0" fontId="24" fillId="3" borderId="90" xfId="2" applyFont="1" applyFill="1" applyBorder="1" applyProtection="1">
      <alignment vertical="center"/>
    </xf>
    <xf numFmtId="0" fontId="24" fillId="3" borderId="91" xfId="2" applyFont="1" applyFill="1" applyBorder="1" applyProtection="1">
      <alignment vertical="center"/>
    </xf>
    <xf numFmtId="0" fontId="24" fillId="3" borderId="92" xfId="2" applyFont="1" applyFill="1" applyBorder="1" applyProtection="1">
      <alignment vertical="center"/>
    </xf>
    <xf numFmtId="0" fontId="24" fillId="3" borderId="32" xfId="2" applyFont="1" applyFill="1" applyBorder="1" applyProtection="1">
      <alignment vertical="center"/>
    </xf>
    <xf numFmtId="0" fontId="24" fillId="3" borderId="93" xfId="2" applyFont="1" applyFill="1" applyBorder="1" applyProtection="1">
      <alignment vertical="center"/>
    </xf>
    <xf numFmtId="0" fontId="24" fillId="3" borderId="94" xfId="2" applyFont="1" applyFill="1" applyBorder="1" applyProtection="1">
      <alignment vertical="center"/>
    </xf>
    <xf numFmtId="0" fontId="14" fillId="0" borderId="0" xfId="2" applyFont="1" applyFill="1" applyAlignment="1" applyProtection="1">
      <alignment vertical="center" wrapText="1"/>
    </xf>
    <xf numFmtId="0" fontId="24" fillId="0" borderId="3" xfId="2" applyFont="1" applyFill="1" applyBorder="1" applyProtection="1">
      <alignment vertical="center"/>
    </xf>
    <xf numFmtId="0" fontId="24" fillId="0" borderId="4" xfId="2" applyFont="1" applyFill="1" applyBorder="1" applyProtection="1">
      <alignment vertical="center"/>
    </xf>
    <xf numFmtId="0" fontId="24" fillId="0" borderId="40" xfId="2" applyFont="1" applyFill="1" applyBorder="1" applyProtection="1">
      <alignment vertical="center"/>
    </xf>
    <xf numFmtId="179" fontId="24" fillId="0" borderId="42" xfId="2" applyNumberFormat="1" applyFont="1" applyFill="1" applyBorder="1" applyProtection="1">
      <alignment vertical="center"/>
    </xf>
    <xf numFmtId="179" fontId="24" fillId="0" borderId="1" xfId="2" applyNumberFormat="1" applyFont="1" applyFill="1" applyBorder="1" applyProtection="1">
      <alignment vertical="center"/>
    </xf>
    <xf numFmtId="179" fontId="24" fillId="0" borderId="3" xfId="2" applyNumberFormat="1" applyFont="1" applyFill="1" applyBorder="1" applyProtection="1">
      <alignment vertical="center"/>
    </xf>
    <xf numFmtId="0" fontId="24" fillId="0" borderId="14" xfId="2" applyFont="1" applyFill="1" applyBorder="1" applyProtection="1">
      <alignment vertical="center"/>
    </xf>
    <xf numFmtId="0" fontId="24" fillId="0" borderId="1" xfId="2" applyFont="1" applyFill="1" applyBorder="1" applyProtection="1">
      <alignment vertical="center"/>
    </xf>
    <xf numFmtId="0" fontId="24" fillId="0" borderId="43" xfId="2" applyFont="1" applyFill="1" applyBorder="1" applyProtection="1">
      <alignment vertical="center"/>
    </xf>
    <xf numFmtId="0" fontId="24" fillId="3" borderId="42" xfId="2" applyFont="1" applyFill="1" applyBorder="1" applyProtection="1">
      <alignment vertical="center"/>
    </xf>
    <xf numFmtId="0" fontId="24" fillId="3" borderId="1" xfId="2" applyFont="1" applyFill="1" applyBorder="1" applyProtection="1">
      <alignment vertical="center"/>
    </xf>
    <xf numFmtId="0" fontId="24" fillId="3" borderId="3" xfId="2" applyFont="1" applyFill="1" applyBorder="1" applyProtection="1">
      <alignment vertical="center"/>
    </xf>
    <xf numFmtId="0" fontId="24" fillId="0" borderId="72" xfId="2" applyFont="1" applyFill="1" applyBorder="1" applyProtection="1">
      <alignment vertical="center"/>
    </xf>
    <xf numFmtId="0" fontId="24" fillId="0" borderId="27" xfId="2" applyFont="1" applyFill="1" applyBorder="1" applyProtection="1">
      <alignment vertical="center"/>
    </xf>
    <xf numFmtId="0" fontId="24" fillId="3" borderId="63" xfId="2" applyFont="1" applyFill="1" applyBorder="1" applyProtection="1">
      <alignment vertical="center"/>
    </xf>
    <xf numFmtId="0" fontId="24" fillId="3" borderId="28" xfId="2" applyFont="1" applyFill="1" applyBorder="1" applyProtection="1">
      <alignment vertical="center"/>
    </xf>
    <xf numFmtId="0" fontId="24" fillId="3" borderId="72" xfId="2" applyFont="1" applyFill="1" applyBorder="1" applyProtection="1">
      <alignment vertical="center"/>
    </xf>
    <xf numFmtId="0" fontId="19" fillId="0" borderId="53" xfId="2" applyFont="1" applyFill="1" applyBorder="1" applyAlignment="1" applyProtection="1">
      <alignment horizontal="center" vertical="center"/>
    </xf>
    <xf numFmtId="0" fontId="19" fillId="0" borderId="54" xfId="2" applyFont="1" applyFill="1" applyBorder="1" applyAlignment="1" applyProtection="1">
      <alignment horizontal="center" vertical="center"/>
    </xf>
    <xf numFmtId="0" fontId="19" fillId="0" borderId="62" xfId="2" applyFont="1" applyFill="1" applyBorder="1" applyAlignment="1" applyProtection="1">
      <alignment horizontal="center" vertical="center"/>
    </xf>
    <xf numFmtId="0" fontId="24" fillId="0" borderId="88" xfId="2" applyFont="1" applyFill="1" applyBorder="1" applyProtection="1">
      <alignment vertical="center"/>
    </xf>
    <xf numFmtId="0" fontId="24" fillId="0" borderId="23" xfId="2" applyFont="1" applyFill="1" applyBorder="1" applyProtection="1">
      <alignment vertical="center"/>
    </xf>
    <xf numFmtId="0" fontId="24" fillId="0" borderId="0" xfId="2" applyFont="1" applyFill="1" applyBorder="1" applyProtection="1">
      <alignment vertical="center"/>
    </xf>
    <xf numFmtId="0" fontId="24" fillId="0" borderId="2" xfId="2" applyFont="1" applyFill="1" applyBorder="1" applyProtection="1">
      <alignment vertical="center"/>
    </xf>
    <xf numFmtId="0" fontId="24" fillId="0" borderId="50" xfId="2" applyFont="1" applyFill="1" applyBorder="1" applyProtection="1">
      <alignment vertical="center"/>
    </xf>
    <xf numFmtId="0" fontId="24" fillId="0" borderId="33" xfId="2" applyFont="1" applyFill="1" applyBorder="1" applyProtection="1">
      <alignment vertical="center"/>
    </xf>
    <xf numFmtId="179" fontId="24" fillId="0" borderId="80" xfId="2" applyNumberFormat="1" applyFont="1" applyFill="1" applyBorder="1" applyProtection="1">
      <alignment vertical="center"/>
    </xf>
    <xf numFmtId="179" fontId="24" fillId="0" borderId="33" xfId="2" applyNumberFormat="1" applyFont="1" applyFill="1" applyBorder="1" applyProtection="1">
      <alignment vertical="center"/>
    </xf>
    <xf numFmtId="179" fontId="24" fillId="0" borderId="89" xfId="2" applyNumberFormat="1" applyFont="1" applyFill="1" applyBorder="1" applyProtection="1">
      <alignment vertical="center"/>
    </xf>
    <xf numFmtId="0" fontId="32" fillId="0" borderId="28" xfId="2" applyFont="1" applyFill="1" applyBorder="1" applyAlignment="1" applyProtection="1">
      <alignment horizontal="left" vertical="center" wrapText="1"/>
    </xf>
    <xf numFmtId="0" fontId="32" fillId="0" borderId="64" xfId="2" applyFont="1" applyFill="1" applyBorder="1" applyAlignment="1" applyProtection="1">
      <alignment horizontal="left" vertical="center" wrapText="1"/>
    </xf>
    <xf numFmtId="0" fontId="32" fillId="3" borderId="26" xfId="2" applyFont="1" applyFill="1" applyBorder="1" applyProtection="1">
      <alignment vertical="center"/>
    </xf>
    <xf numFmtId="0" fontId="32" fillId="3" borderId="27" xfId="2" applyFont="1" applyFill="1" applyBorder="1" applyProtection="1">
      <alignment vertical="center"/>
    </xf>
    <xf numFmtId="0" fontId="19" fillId="0" borderId="20" xfId="2" applyFont="1" applyFill="1" applyBorder="1" applyAlignment="1" applyProtection="1">
      <alignment horizontal="center" vertical="center" wrapText="1"/>
    </xf>
    <xf numFmtId="0" fontId="19" fillId="0" borderId="21" xfId="2" applyFont="1" applyFill="1" applyBorder="1" applyAlignment="1" applyProtection="1">
      <alignment horizontal="center" vertical="center" wrapText="1"/>
    </xf>
    <xf numFmtId="0" fontId="19" fillId="0" borderId="26" xfId="2" applyFont="1" applyFill="1" applyBorder="1" applyAlignment="1" applyProtection="1">
      <alignment horizontal="center" vertical="center" wrapText="1"/>
    </xf>
    <xf numFmtId="0" fontId="19" fillId="0" borderId="25" xfId="2" applyFont="1" applyFill="1" applyBorder="1" applyAlignment="1" applyProtection="1">
      <alignment horizontal="center" vertical="center" wrapText="1"/>
    </xf>
    <xf numFmtId="0" fontId="22" fillId="0" borderId="20" xfId="2" applyFont="1" applyFill="1" applyBorder="1" applyAlignment="1" applyProtection="1">
      <alignment horizontal="left" vertical="center" wrapText="1"/>
    </xf>
    <xf numFmtId="0" fontId="22" fillId="0" borderId="21" xfId="2" applyFont="1" applyFill="1" applyBorder="1" applyAlignment="1" applyProtection="1">
      <alignment horizontal="left" vertical="center" wrapText="1"/>
    </xf>
    <xf numFmtId="0" fontId="22" fillId="0" borderId="22" xfId="2" applyFont="1" applyFill="1" applyBorder="1" applyAlignment="1" applyProtection="1">
      <alignment horizontal="left" vertical="center" wrapText="1"/>
    </xf>
    <xf numFmtId="0" fontId="22" fillId="0" borderId="52" xfId="2" applyFont="1" applyFill="1" applyBorder="1" applyAlignment="1" applyProtection="1">
      <alignment horizontal="left" vertical="center" wrapText="1"/>
    </xf>
    <xf numFmtId="0" fontId="22" fillId="0" borderId="57" xfId="2" applyFont="1" applyFill="1" applyBorder="1" applyAlignment="1" applyProtection="1">
      <alignment horizontal="left" vertical="center" wrapText="1"/>
    </xf>
    <xf numFmtId="0" fontId="22" fillId="0" borderId="58" xfId="2" applyFont="1" applyFill="1" applyBorder="1" applyAlignment="1" applyProtection="1">
      <alignment horizontal="left" vertical="center" wrapText="1"/>
    </xf>
    <xf numFmtId="0" fontId="22" fillId="0" borderId="66" xfId="2" applyFont="1" applyFill="1" applyBorder="1" applyAlignment="1" applyProtection="1">
      <alignment horizontal="left" vertical="center" wrapText="1"/>
    </xf>
    <xf numFmtId="0" fontId="22" fillId="0" borderId="75" xfId="2" applyFont="1" applyFill="1" applyBorder="1" applyAlignment="1" applyProtection="1">
      <alignment horizontal="left" vertical="center" wrapText="1"/>
    </xf>
    <xf numFmtId="0" fontId="22" fillId="0" borderId="67" xfId="2" applyFont="1" applyFill="1" applyBorder="1" applyAlignment="1" applyProtection="1">
      <alignment horizontal="left" vertical="center" wrapText="1"/>
    </xf>
    <xf numFmtId="0" fontId="22" fillId="0" borderId="26" xfId="2" applyFont="1" applyFill="1" applyBorder="1" applyAlignment="1" applyProtection="1">
      <alignment horizontal="left" vertical="center" wrapText="1"/>
    </xf>
    <xf numFmtId="0" fontId="22" fillId="0" borderId="25" xfId="2" applyFont="1" applyFill="1" applyBorder="1" applyAlignment="1" applyProtection="1">
      <alignment horizontal="left" vertical="center" wrapText="1"/>
    </xf>
    <xf numFmtId="0" fontId="22" fillId="0" borderId="27" xfId="2" applyFont="1" applyFill="1" applyBorder="1" applyAlignment="1" applyProtection="1">
      <alignment horizontal="left" vertical="center" wrapText="1"/>
    </xf>
    <xf numFmtId="179" fontId="32" fillId="0" borderId="46" xfId="2" applyNumberFormat="1" applyFont="1" applyFill="1" applyBorder="1" applyAlignment="1" applyProtection="1">
      <alignment horizontal="right" vertical="center" wrapText="1"/>
    </xf>
    <xf numFmtId="179" fontId="32" fillId="0" borderId="36" xfId="2" applyNumberFormat="1" applyFont="1" applyFill="1" applyBorder="1" applyAlignment="1" applyProtection="1">
      <alignment horizontal="right" vertical="center" wrapText="1"/>
    </xf>
    <xf numFmtId="0" fontId="32" fillId="0" borderId="42" xfId="2" applyFont="1" applyFill="1" applyBorder="1" applyAlignment="1" applyProtection="1">
      <alignment horizontal="left" vertical="center" wrapText="1"/>
    </xf>
    <xf numFmtId="0" fontId="32" fillId="0" borderId="1" xfId="2" applyFont="1" applyFill="1" applyBorder="1" applyAlignment="1" applyProtection="1">
      <alignment horizontal="left" vertical="center" wrapText="1"/>
    </xf>
    <xf numFmtId="0" fontId="32" fillId="0" borderId="68" xfId="2" applyFont="1" applyFill="1" applyBorder="1" applyAlignment="1" applyProtection="1">
      <alignment horizontal="left" vertical="center" wrapText="1"/>
    </xf>
    <xf numFmtId="0" fontId="32" fillId="0" borderId="14" xfId="2" applyFont="1" applyFill="1" applyBorder="1" applyAlignment="1" applyProtection="1">
      <alignment horizontal="left" vertical="center" wrapText="1"/>
    </xf>
    <xf numFmtId="0" fontId="32" fillId="0" borderId="86" xfId="2" applyFont="1" applyFill="1" applyBorder="1" applyAlignment="1" applyProtection="1">
      <alignment horizontal="left" vertical="center" wrapText="1"/>
    </xf>
    <xf numFmtId="0" fontId="32" fillId="0" borderId="73" xfId="2" applyFont="1" applyFill="1" applyBorder="1" applyAlignment="1" applyProtection="1">
      <alignment horizontal="left" vertical="center" wrapText="1"/>
    </xf>
    <xf numFmtId="0" fontId="32" fillId="0" borderId="6" xfId="2" applyFont="1" applyFill="1" applyBorder="1" applyAlignment="1" applyProtection="1">
      <alignment horizontal="left" vertical="center" wrapText="1"/>
    </xf>
    <xf numFmtId="0" fontId="32" fillId="0" borderId="71" xfId="2" applyFont="1" applyFill="1" applyBorder="1" applyAlignment="1" applyProtection="1">
      <alignment horizontal="left" vertical="center" wrapText="1"/>
    </xf>
    <xf numFmtId="0" fontId="32" fillId="0" borderId="10" xfId="2" applyFont="1" applyFill="1" applyBorder="1" applyAlignment="1" applyProtection="1">
      <alignment horizontal="left" vertical="center" wrapText="1"/>
    </xf>
    <xf numFmtId="0" fontId="32" fillId="0" borderId="56" xfId="2" applyFont="1" applyFill="1" applyBorder="1" applyAlignment="1" applyProtection="1">
      <alignment horizontal="left" vertical="center" wrapText="1"/>
    </xf>
    <xf numFmtId="176" fontId="32" fillId="0" borderId="46" xfId="3" applyNumberFormat="1" applyFont="1" applyFill="1" applyBorder="1" applyAlignment="1" applyProtection="1">
      <alignment vertical="center" wrapText="1"/>
    </xf>
    <xf numFmtId="176" fontId="32" fillId="0" borderId="36" xfId="3" applyNumberFormat="1" applyFont="1" applyFill="1" applyBorder="1" applyAlignment="1" applyProtection="1">
      <alignment vertical="center" wrapText="1"/>
    </xf>
    <xf numFmtId="0" fontId="22" fillId="0" borderId="46" xfId="2" applyFont="1" applyFill="1" applyBorder="1" applyAlignment="1" applyProtection="1">
      <alignment horizontal="center" vertical="center" wrapText="1"/>
    </xf>
    <xf numFmtId="0" fontId="22" fillId="0" borderId="36" xfId="2" applyFont="1" applyFill="1" applyBorder="1" applyAlignment="1" applyProtection="1">
      <alignment horizontal="center" vertical="center" wrapText="1"/>
    </xf>
    <xf numFmtId="176" fontId="32" fillId="0" borderId="84" xfId="2" applyNumberFormat="1" applyFont="1" applyFill="1" applyBorder="1" applyAlignment="1" applyProtection="1">
      <alignment horizontal="right" vertical="center" wrapText="1"/>
    </xf>
    <xf numFmtId="176" fontId="32" fillId="0" borderId="82" xfId="2" applyNumberFormat="1" applyFont="1" applyFill="1" applyBorder="1" applyAlignment="1" applyProtection="1">
      <alignment horizontal="right" vertical="center" wrapText="1"/>
    </xf>
    <xf numFmtId="176" fontId="32" fillId="0" borderId="84" xfId="3" applyNumberFormat="1" applyFont="1" applyFill="1" applyBorder="1" applyAlignment="1" applyProtection="1">
      <alignment vertical="center" wrapText="1"/>
    </xf>
    <xf numFmtId="176" fontId="32" fillId="0" borderId="82" xfId="3" applyNumberFormat="1" applyFont="1" applyFill="1" applyBorder="1" applyAlignment="1" applyProtection="1">
      <alignment vertical="center" wrapText="1"/>
    </xf>
    <xf numFmtId="0" fontId="22" fillId="0" borderId="68" xfId="2" applyFont="1" applyFill="1" applyBorder="1" applyAlignment="1" applyProtection="1">
      <alignment horizontal="center" vertical="center" wrapText="1"/>
    </xf>
    <xf numFmtId="0" fontId="22" fillId="0" borderId="65" xfId="2" applyFont="1" applyFill="1" applyBorder="1" applyAlignment="1" applyProtection="1">
      <alignment horizontal="center" vertical="center" wrapText="1"/>
    </xf>
    <xf numFmtId="176" fontId="34" fillId="0" borderId="85" xfId="3" applyNumberFormat="1" applyFont="1" applyFill="1" applyBorder="1" applyAlignment="1" applyProtection="1">
      <alignment vertical="center" wrapText="1"/>
    </xf>
    <xf numFmtId="176" fontId="34" fillId="0" borderId="83" xfId="3" applyNumberFormat="1" applyFont="1" applyFill="1" applyBorder="1" applyAlignment="1" applyProtection="1">
      <alignment vertical="center" wrapText="1"/>
    </xf>
    <xf numFmtId="0" fontId="32" fillId="0" borderId="80" xfId="2" applyFont="1" applyFill="1" applyBorder="1" applyAlignment="1" applyProtection="1">
      <alignment horizontal="left" vertical="center" wrapText="1"/>
    </xf>
    <xf numFmtId="0" fontId="32" fillId="0" borderId="33" xfId="2" applyFont="1" applyFill="1" applyBorder="1" applyAlignment="1" applyProtection="1">
      <alignment horizontal="left" vertical="center" wrapText="1"/>
    </xf>
    <xf numFmtId="0" fontId="32" fillId="0" borderId="43" xfId="2" applyFont="1" applyFill="1" applyBorder="1" applyAlignment="1" applyProtection="1">
      <alignment horizontal="left" vertical="center" wrapText="1"/>
    </xf>
    <xf numFmtId="0" fontId="32" fillId="0" borderId="34" xfId="2" applyFont="1" applyFill="1" applyBorder="1" applyAlignment="1" applyProtection="1">
      <alignment horizontal="left" vertical="center" wrapText="1"/>
    </xf>
    <xf numFmtId="176" fontId="32" fillId="0" borderId="31" xfId="3" applyNumberFormat="1" applyFont="1" applyFill="1" applyBorder="1" applyAlignment="1" applyProtection="1">
      <alignment vertical="center" wrapText="1"/>
    </xf>
    <xf numFmtId="0" fontId="22" fillId="0" borderId="31" xfId="2" applyFont="1" applyFill="1" applyBorder="1" applyAlignment="1" applyProtection="1">
      <alignment horizontal="center" vertical="center" wrapText="1"/>
    </xf>
    <xf numFmtId="176" fontId="32" fillId="0" borderId="76" xfId="2" applyNumberFormat="1" applyFont="1" applyFill="1" applyBorder="1" applyAlignment="1" applyProtection="1">
      <alignment horizontal="right" vertical="center" wrapText="1"/>
    </xf>
    <xf numFmtId="176" fontId="32" fillId="0" borderId="76" xfId="3" applyNumberFormat="1" applyFont="1" applyFill="1" applyBorder="1" applyAlignment="1" applyProtection="1">
      <alignment vertical="center" wrapText="1"/>
    </xf>
    <xf numFmtId="0" fontId="22" fillId="0" borderId="32" xfId="2" applyFont="1" applyFill="1" applyBorder="1" applyAlignment="1" applyProtection="1">
      <alignment horizontal="center" vertical="center" wrapText="1"/>
    </xf>
    <xf numFmtId="176" fontId="34" fillId="0" borderId="81" xfId="3" applyNumberFormat="1" applyFont="1" applyFill="1" applyBorder="1" applyAlignment="1" applyProtection="1">
      <alignment vertical="center" wrapText="1"/>
    </xf>
    <xf numFmtId="179" fontId="32" fillId="0" borderId="31" xfId="2" applyNumberFormat="1" applyFont="1" applyFill="1" applyBorder="1" applyAlignment="1" applyProtection="1">
      <alignment horizontal="right" vertical="center" wrapText="1"/>
    </xf>
    <xf numFmtId="0" fontId="22" fillId="0" borderId="31" xfId="2" applyFont="1" applyFill="1" applyBorder="1" applyAlignment="1" applyProtection="1">
      <alignment horizontal="center" vertical="center" textRotation="255" wrapText="1"/>
    </xf>
    <xf numFmtId="0" fontId="22" fillId="0" borderId="38" xfId="2" applyFont="1" applyFill="1" applyBorder="1" applyAlignment="1" applyProtection="1">
      <alignment horizontal="center" vertical="center" textRotation="255" wrapText="1"/>
    </xf>
    <xf numFmtId="0" fontId="22" fillId="0" borderId="30" xfId="2" applyFont="1" applyFill="1" applyBorder="1" applyAlignment="1" applyProtection="1">
      <alignment horizontal="center" vertical="center" textRotation="255" wrapText="1"/>
    </xf>
    <xf numFmtId="0" fontId="19" fillId="0" borderId="53" xfId="2" applyFont="1" applyFill="1" applyBorder="1" applyAlignment="1" applyProtection="1">
      <alignment horizontal="center" vertical="center" wrapText="1"/>
    </xf>
    <xf numFmtId="0" fontId="19" fillId="0" borderId="54" xfId="2" applyFont="1" applyFill="1" applyBorder="1" applyAlignment="1" applyProtection="1">
      <alignment horizontal="center" vertical="center" wrapText="1"/>
    </xf>
    <xf numFmtId="0" fontId="19" fillId="0" borderId="62" xfId="2" applyFont="1" applyFill="1" applyBorder="1" applyAlignment="1" applyProtection="1">
      <alignment horizontal="center" vertical="center" wrapText="1"/>
    </xf>
    <xf numFmtId="0" fontId="32" fillId="0" borderId="66" xfId="2" applyFont="1" applyFill="1" applyBorder="1" applyAlignment="1" applyProtection="1">
      <alignment horizontal="left" vertical="center" wrapText="1"/>
    </xf>
    <xf numFmtId="0" fontId="32" fillId="0" borderId="75" xfId="2" applyFont="1" applyFill="1" applyBorder="1" applyAlignment="1" applyProtection="1">
      <alignment horizontal="left" vertical="center" wrapText="1"/>
    </xf>
    <xf numFmtId="0" fontId="32" fillId="0" borderId="67" xfId="2" applyFont="1" applyFill="1" applyBorder="1" applyAlignment="1" applyProtection="1">
      <alignment horizontal="left" vertical="center" wrapText="1"/>
    </xf>
    <xf numFmtId="182" fontId="32" fillId="0" borderId="66" xfId="2" applyNumberFormat="1" applyFont="1" applyFill="1" applyBorder="1" applyProtection="1">
      <alignment vertical="center"/>
    </xf>
    <xf numFmtId="182" fontId="32" fillId="0" borderId="67" xfId="2" applyNumberFormat="1" applyFont="1" applyFill="1" applyBorder="1" applyProtection="1">
      <alignment vertical="center"/>
    </xf>
    <xf numFmtId="0" fontId="32" fillId="0" borderId="39" xfId="2" applyFont="1" applyFill="1" applyBorder="1" applyAlignment="1" applyProtection="1">
      <alignment horizontal="left" vertical="center" wrapText="1"/>
    </xf>
    <xf numFmtId="0" fontId="32" fillId="0" borderId="4" xfId="2" applyFont="1" applyFill="1" applyBorder="1" applyAlignment="1" applyProtection="1">
      <alignment horizontal="left" vertical="center" wrapText="1"/>
    </xf>
    <xf numFmtId="0" fontId="32" fillId="0" borderId="40" xfId="2" applyFont="1" applyFill="1" applyBorder="1" applyAlignment="1" applyProtection="1">
      <alignment horizontal="left" vertical="center" wrapText="1"/>
    </xf>
    <xf numFmtId="182" fontId="32" fillId="0" borderId="39" xfId="2" applyNumberFormat="1" applyFont="1" applyFill="1" applyBorder="1" applyProtection="1">
      <alignment vertical="center"/>
    </xf>
    <xf numFmtId="182" fontId="32" fillId="0" borderId="40" xfId="2" applyNumberFormat="1" applyFont="1" applyFill="1" applyBorder="1" applyProtection="1">
      <alignment vertical="center"/>
    </xf>
    <xf numFmtId="0" fontId="32" fillId="0" borderId="52" xfId="2" applyFont="1" applyFill="1" applyBorder="1" applyAlignment="1" applyProtection="1">
      <alignment horizontal="left" vertical="center" wrapText="1"/>
    </xf>
    <xf numFmtId="0" fontId="32" fillId="0" borderId="57" xfId="2" applyFont="1" applyFill="1" applyBorder="1" applyAlignment="1" applyProtection="1">
      <alignment horizontal="left" vertical="center" wrapText="1"/>
    </xf>
    <xf numFmtId="0" fontId="32" fillId="0" borderId="58" xfId="2" applyFont="1" applyFill="1" applyBorder="1" applyAlignment="1" applyProtection="1">
      <alignment horizontal="left" vertical="center" wrapText="1"/>
    </xf>
    <xf numFmtId="182" fontId="32" fillId="0" borderId="52" xfId="2" applyNumberFormat="1" applyFont="1" applyFill="1" applyBorder="1" applyProtection="1">
      <alignment vertical="center"/>
    </xf>
    <xf numFmtId="182" fontId="32" fillId="0" borderId="58" xfId="2" applyNumberFormat="1" applyFont="1" applyFill="1" applyBorder="1" applyProtection="1">
      <alignment vertical="center"/>
    </xf>
    <xf numFmtId="180" fontId="32" fillId="0" borderId="39" xfId="2" applyNumberFormat="1" applyFont="1" applyFill="1" applyBorder="1" applyProtection="1">
      <alignment vertical="center"/>
    </xf>
    <xf numFmtId="180" fontId="32" fillId="0" borderId="40" xfId="2" applyNumberFormat="1" applyFont="1" applyFill="1" applyBorder="1" applyProtection="1">
      <alignment vertical="center"/>
    </xf>
    <xf numFmtId="0" fontId="32" fillId="0" borderId="45" xfId="2" applyFont="1" applyFill="1" applyBorder="1" applyAlignment="1" applyProtection="1">
      <alignment horizontal="left" vertical="center" wrapText="1"/>
    </xf>
    <xf numFmtId="0" fontId="32" fillId="0" borderId="8" xfId="2" applyFont="1" applyFill="1" applyBorder="1" applyAlignment="1" applyProtection="1">
      <alignment horizontal="left" vertical="center" wrapText="1"/>
    </xf>
    <xf numFmtId="0" fontId="32" fillId="0" borderId="23" xfId="2" applyFont="1" applyFill="1" applyBorder="1" applyAlignment="1" applyProtection="1">
      <alignment horizontal="left" vertical="center" wrapText="1"/>
    </xf>
    <xf numFmtId="0" fontId="32" fillId="0" borderId="2" xfId="2" applyFont="1" applyFill="1" applyBorder="1" applyAlignment="1" applyProtection="1">
      <alignment horizontal="left" vertical="center" wrapText="1"/>
    </xf>
    <xf numFmtId="0" fontId="32" fillId="0" borderId="26" xfId="2" applyFont="1" applyFill="1" applyBorder="1" applyAlignment="1" applyProtection="1">
      <alignment horizontal="left" vertical="center" wrapText="1"/>
    </xf>
    <xf numFmtId="0" fontId="32" fillId="0" borderId="50" xfId="2" applyFont="1" applyFill="1" applyBorder="1" applyAlignment="1" applyProtection="1">
      <alignment horizontal="left" vertical="center" wrapText="1"/>
    </xf>
    <xf numFmtId="0" fontId="32" fillId="0" borderId="3" xfId="2" applyFont="1" applyFill="1" applyBorder="1" applyAlignment="1" applyProtection="1">
      <alignment horizontal="left" vertical="center" wrapText="1"/>
    </xf>
    <xf numFmtId="180" fontId="32" fillId="3" borderId="39" xfId="2" applyNumberFormat="1" applyFont="1" applyFill="1" applyBorder="1" applyProtection="1">
      <alignment vertical="center"/>
    </xf>
    <xf numFmtId="180" fontId="32" fillId="3" borderId="40" xfId="2" applyNumberFormat="1" applyFont="1" applyFill="1" applyBorder="1" applyProtection="1">
      <alignment vertical="center"/>
    </xf>
    <xf numFmtId="0" fontId="32" fillId="0" borderId="72" xfId="2" applyFont="1" applyFill="1" applyBorder="1" applyAlignment="1" applyProtection="1">
      <alignment horizontal="left" vertical="center" wrapText="1"/>
    </xf>
    <xf numFmtId="0" fontId="32" fillId="0" borderId="27" xfId="2" applyFont="1" applyFill="1" applyBorder="1" applyAlignment="1" applyProtection="1">
      <alignment horizontal="left" vertical="center" wrapText="1"/>
    </xf>
    <xf numFmtId="180" fontId="32" fillId="3" borderId="52" xfId="2" applyNumberFormat="1" applyFont="1" applyFill="1" applyBorder="1" applyProtection="1">
      <alignment vertical="center"/>
    </xf>
    <xf numFmtId="180" fontId="32" fillId="3" borderId="58" xfId="2" applyNumberFormat="1" applyFont="1" applyFill="1" applyBorder="1" applyProtection="1">
      <alignment vertical="center"/>
    </xf>
    <xf numFmtId="0" fontId="32" fillId="0" borderId="44" xfId="2" applyFont="1" applyFill="1" applyBorder="1" applyAlignment="1" applyProtection="1">
      <alignment horizontal="left" vertical="center" wrapText="1"/>
    </xf>
    <xf numFmtId="0" fontId="32" fillId="0" borderId="13" xfId="2" applyFont="1" applyFill="1" applyBorder="1" applyAlignment="1" applyProtection="1">
      <alignment horizontal="left" vertical="center" wrapText="1"/>
    </xf>
    <xf numFmtId="0" fontId="32" fillId="0" borderId="47" xfId="2" applyFont="1" applyFill="1" applyBorder="1" applyAlignment="1" applyProtection="1">
      <alignment horizontal="left" vertical="center" wrapText="1"/>
    </xf>
    <xf numFmtId="0" fontId="32" fillId="0" borderId="35" xfId="2" applyFont="1" applyFill="1" applyBorder="1" applyAlignment="1" applyProtection="1">
      <alignment horizontal="left" vertical="center" wrapText="1"/>
    </xf>
    <xf numFmtId="0" fontId="32" fillId="0" borderId="12" xfId="2" applyFont="1" applyFill="1" applyBorder="1" applyAlignment="1" applyProtection="1">
      <alignment horizontal="left" vertical="center" wrapText="1"/>
    </xf>
    <xf numFmtId="0" fontId="14" fillId="6" borderId="0" xfId="2" applyFont="1" applyFill="1" applyAlignment="1" applyProtection="1">
      <alignment vertical="center" wrapText="1"/>
    </xf>
    <xf numFmtId="0" fontId="32" fillId="0" borderId="32" xfId="2" applyFont="1" applyFill="1" applyBorder="1" applyAlignment="1" applyProtection="1">
      <alignment horizontal="left" vertical="center" wrapText="1"/>
    </xf>
    <xf numFmtId="180" fontId="32" fillId="0" borderId="66" xfId="2" applyNumberFormat="1" applyFont="1" applyFill="1" applyBorder="1" applyProtection="1">
      <alignment vertical="center"/>
    </xf>
    <xf numFmtId="180" fontId="32" fillId="0" borderId="67" xfId="2" applyNumberFormat="1" applyFont="1" applyFill="1" applyBorder="1" applyProtection="1">
      <alignment vertical="center"/>
    </xf>
    <xf numFmtId="0" fontId="21" fillId="0" borderId="20" xfId="2" applyFont="1" applyFill="1" applyBorder="1" applyAlignment="1" applyProtection="1">
      <alignment horizontal="center" vertical="center" wrapText="1"/>
    </xf>
    <xf numFmtId="0" fontId="21" fillId="0" borderId="21" xfId="2" applyFont="1" applyFill="1" applyBorder="1" applyAlignment="1" applyProtection="1">
      <alignment horizontal="center" vertical="center" wrapText="1"/>
    </xf>
    <xf numFmtId="0" fontId="21" fillId="0" borderId="22" xfId="2" applyFont="1" applyFill="1" applyBorder="1" applyAlignment="1" applyProtection="1">
      <alignment horizontal="center" vertical="center" wrapText="1"/>
    </xf>
    <xf numFmtId="0" fontId="21" fillId="0" borderId="26" xfId="2" applyFont="1" applyFill="1" applyBorder="1" applyAlignment="1" applyProtection="1">
      <alignment horizontal="center" vertical="center" wrapText="1"/>
    </xf>
    <xf numFmtId="0" fontId="21" fillId="0" borderId="25" xfId="2" applyFont="1" applyFill="1" applyBorder="1" applyAlignment="1" applyProtection="1">
      <alignment horizontal="center" vertical="center" wrapText="1"/>
    </xf>
    <xf numFmtId="0" fontId="21" fillId="0" borderId="27" xfId="2" applyFont="1" applyFill="1" applyBorder="1" applyAlignment="1" applyProtection="1">
      <alignment horizontal="center" vertical="center" wrapText="1"/>
    </xf>
    <xf numFmtId="0" fontId="21" fillId="0" borderId="53" xfId="2" applyFont="1" applyFill="1" applyBorder="1" applyAlignment="1" applyProtection="1">
      <alignment horizontal="center" vertical="center" wrapText="1"/>
    </xf>
    <xf numFmtId="0" fontId="21" fillId="0" borderId="54" xfId="2" applyFont="1" applyFill="1" applyBorder="1" applyAlignment="1" applyProtection="1">
      <alignment horizontal="center" vertical="center" wrapText="1"/>
    </xf>
    <xf numFmtId="0" fontId="21" fillId="0" borderId="62" xfId="2" applyFont="1" applyFill="1" applyBorder="1" applyAlignment="1" applyProtection="1">
      <alignment horizontal="center" vertical="center" wrapText="1"/>
    </xf>
    <xf numFmtId="0" fontId="21" fillId="0" borderId="31" xfId="2" applyFont="1" applyFill="1" applyBorder="1" applyAlignment="1" applyProtection="1">
      <alignment horizontal="center" vertical="center" wrapText="1"/>
    </xf>
    <xf numFmtId="0" fontId="21" fillId="0" borderId="30" xfId="2" applyFont="1" applyFill="1" applyBorder="1" applyAlignment="1" applyProtection="1">
      <alignment horizontal="center" vertical="center"/>
    </xf>
    <xf numFmtId="0" fontId="31" fillId="0" borderId="31" xfId="2" applyFont="1" applyFill="1" applyBorder="1" applyAlignment="1" applyProtection="1">
      <alignment horizontal="center" vertical="center" wrapText="1"/>
    </xf>
    <xf numFmtId="0" fontId="32" fillId="0" borderId="30" xfId="2" applyFont="1" applyFill="1" applyBorder="1" applyAlignment="1" applyProtection="1">
      <alignment horizontal="center" vertical="center"/>
    </xf>
    <xf numFmtId="0" fontId="16" fillId="0" borderId="26" xfId="2" applyFont="1" applyFill="1" applyBorder="1" applyProtection="1">
      <alignment vertical="center"/>
    </xf>
    <xf numFmtId="0" fontId="16" fillId="0" borderId="27" xfId="2" applyFont="1" applyFill="1" applyBorder="1" applyProtection="1">
      <alignment vertical="center"/>
    </xf>
    <xf numFmtId="0" fontId="16" fillId="0" borderId="90" xfId="2" applyFont="1" applyFill="1" applyBorder="1" applyProtection="1">
      <alignment vertical="center"/>
    </xf>
    <xf numFmtId="0" fontId="16" fillId="0" borderId="117" xfId="2" applyFont="1" applyFill="1" applyBorder="1" applyProtection="1">
      <alignment vertical="center"/>
    </xf>
    <xf numFmtId="0" fontId="24" fillId="0" borderId="0" xfId="2" applyFont="1" applyFill="1" applyBorder="1" applyAlignment="1" applyProtection="1">
      <alignment vertical="top" wrapText="1"/>
    </xf>
    <xf numFmtId="0" fontId="13" fillId="0" borderId="0" xfId="2" applyFill="1" applyProtection="1">
      <alignment vertical="center"/>
    </xf>
    <xf numFmtId="0" fontId="17" fillId="0" borderId="109" xfId="2" applyFont="1" applyBorder="1" applyAlignment="1" applyProtection="1">
      <alignment horizontal="center" vertical="center"/>
    </xf>
    <xf numFmtId="0" fontId="17" fillId="0" borderId="110" xfId="2" applyFont="1" applyBorder="1" applyAlignment="1" applyProtection="1">
      <alignment horizontal="center" vertical="center"/>
    </xf>
    <xf numFmtId="0" fontId="16" fillId="0" borderId="65" xfId="2" applyFont="1" applyBorder="1" applyAlignment="1" applyProtection="1">
      <alignment vertical="center" wrapText="1"/>
    </xf>
    <xf numFmtId="0" fontId="16" fillId="0" borderId="47" xfId="2" applyFont="1" applyBorder="1" applyAlignment="1" applyProtection="1">
      <alignment vertical="center" wrapText="1"/>
    </xf>
    <xf numFmtId="0" fontId="16" fillId="0" borderId="42" xfId="2" applyFont="1" applyBorder="1" applyProtection="1">
      <alignment vertical="center"/>
    </xf>
    <xf numFmtId="0" fontId="16" fillId="0" borderId="43" xfId="2" applyFont="1" applyBorder="1" applyProtection="1">
      <alignment vertical="center"/>
    </xf>
    <xf numFmtId="0" fontId="16" fillId="0" borderId="112" xfId="2" applyFont="1" applyBorder="1" applyProtection="1">
      <alignment vertical="center"/>
    </xf>
    <xf numFmtId="0" fontId="16" fillId="0" borderId="113" xfId="2" applyFont="1" applyBorder="1" applyProtection="1">
      <alignment vertical="center"/>
    </xf>
    <xf numFmtId="0" fontId="16" fillId="0" borderId="115" xfId="2" applyFont="1" applyFill="1" applyBorder="1" applyProtection="1">
      <alignment vertical="center"/>
    </xf>
    <xf numFmtId="0" fontId="16" fillId="0" borderId="116" xfId="2" applyFont="1" applyFill="1" applyBorder="1" applyProtection="1">
      <alignment vertical="center"/>
    </xf>
    <xf numFmtId="0" fontId="0" fillId="10" borderId="1" xfId="0" applyFill="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177" fontId="6" fillId="0" borderId="11" xfId="0" applyNumberFormat="1" applyFont="1" applyFill="1" applyBorder="1" applyAlignment="1" applyProtection="1">
      <alignment horizontal="center" vertical="center"/>
    </xf>
    <xf numFmtId="177" fontId="6" fillId="0" borderId="11" xfId="0" applyNumberFormat="1" applyFont="1" applyBorder="1" applyAlignment="1" applyProtection="1">
      <alignment vertical="center"/>
    </xf>
  </cellXfs>
  <cellStyles count="4">
    <cellStyle name="桁区切り 2" xfId="3" xr:uid="{0E820E05-5B21-499F-AB97-763925C7AE31}"/>
    <cellStyle name="標準" xfId="0" builtinId="0"/>
    <cellStyle name="標準 2" xfId="2" xr:uid="{306C1859-D8B2-430A-A6F5-580F65DE5BB5}"/>
    <cellStyle name="標準_【新様式案】計画書" xfId="1" xr:uid="{F122510C-AFD5-42CA-A743-EB366A49E3AC}"/>
  </cellStyles>
  <dxfs count="75">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numFmt numFmtId="45" formatCode="[$-411]ggge&quot;年&quot;m&quot;月&quot;d&quot;日&quo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i val="0"/>
        <strike val="0"/>
        <condense val="0"/>
        <extend val="0"/>
        <outline val="0"/>
        <shadow val="0"/>
        <u val="none"/>
        <vertAlign val="baseline"/>
        <sz val="10.5"/>
        <color theme="0"/>
        <name val="ＭＳ 明朝"/>
        <family val="1"/>
        <charset val="128"/>
        <scheme val="none"/>
      </font>
      <fill>
        <patternFill patternType="solid">
          <fgColor theme="4"/>
          <bgColor theme="4"/>
        </patternFill>
      </fill>
    </dxf>
  </dxfs>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54428</xdr:colOff>
      <xdr:row>0</xdr:row>
      <xdr:rowOff>68036</xdr:rowOff>
    </xdr:from>
    <xdr:to>
      <xdr:col>16</xdr:col>
      <xdr:colOff>272206</xdr:colOff>
      <xdr:row>2</xdr:row>
      <xdr:rowOff>96673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205107" y="68036"/>
          <a:ext cx="966170" cy="38242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ＭＳ 明朝" panose="02020609040205080304" pitchFamily="17" charset="-128"/>
              <a:ea typeface="ＭＳ 明朝" panose="02020609040205080304" pitchFamily="17" charset="-128"/>
            </a:rPr>
            <a:t>記載例</a:t>
          </a:r>
        </a:p>
      </xdr:txBody>
    </xdr:sp>
    <xdr:clientData/>
  </xdr:twoCellAnchor>
  <xdr:twoCellAnchor>
    <xdr:from>
      <xdr:col>16</xdr:col>
      <xdr:colOff>253999</xdr:colOff>
      <xdr:row>1</xdr:row>
      <xdr:rowOff>-1</xdr:rowOff>
    </xdr:from>
    <xdr:to>
      <xdr:col>22</xdr:col>
      <xdr:colOff>588330</xdr:colOff>
      <xdr:row>3</xdr:row>
      <xdr:rowOff>36825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252856" y="181428"/>
          <a:ext cx="4108045" cy="399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latin typeface="ＭＳ 明朝" panose="02020609040205080304" pitchFamily="17" charset="-128"/>
              <a:ea typeface="ＭＳ 明朝" panose="02020609040205080304" pitchFamily="17" charset="-128"/>
            </a:rPr>
            <a:t>※</a:t>
          </a:r>
          <a:r>
            <a:rPr kumimoji="1" lang="ja-JP" altLang="en-US" sz="1600" b="1">
              <a:solidFill>
                <a:srgbClr val="FF0000"/>
              </a:solidFill>
              <a:latin typeface="ＭＳ 明朝" panose="02020609040205080304" pitchFamily="17" charset="-128"/>
              <a:ea typeface="ＭＳ 明朝" panose="02020609040205080304" pitchFamily="17" charset="-128"/>
            </a:rPr>
            <a:t>黄色セルが入力をしていただく箇所です。</a:t>
          </a:r>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ja-JP" altLang="en-US" sz="16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254268</xdr:colOff>
      <xdr:row>15</xdr:row>
      <xdr:rowOff>130205</xdr:rowOff>
    </xdr:from>
    <xdr:to>
      <xdr:col>21</xdr:col>
      <xdr:colOff>272143</xdr:colOff>
      <xdr:row>21</xdr:row>
      <xdr:rowOff>163288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509268" y="3314276"/>
          <a:ext cx="3927661" cy="1448226"/>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・事業者番号は、本計画・報告書を提出していただいている事業者ごとに割り当てた番号です。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・毎年度、提出いただいている事業者は、事前にメールでお伝えしている番号を入力してください。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・不明な場合は、空欄で問題ありません</a:t>
          </a:r>
        </a:p>
      </xdr:txBody>
    </xdr:sp>
    <xdr:clientData/>
  </xdr:twoCellAnchor>
  <xdr:twoCellAnchor>
    <xdr:from>
      <xdr:col>12</xdr:col>
      <xdr:colOff>633185</xdr:colOff>
      <xdr:row>36</xdr:row>
      <xdr:rowOff>71212</xdr:rowOff>
    </xdr:from>
    <xdr:to>
      <xdr:col>20</xdr:col>
      <xdr:colOff>254000</xdr:colOff>
      <xdr:row>40</xdr:row>
      <xdr:rowOff>40417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937828" y="7391855"/>
          <a:ext cx="4873172" cy="694919"/>
        </a:xfrm>
        <a:prstGeom prst="rect">
          <a:avLst/>
        </a:prstGeom>
        <a:solidFill>
          <a:schemeClr val="bg1"/>
        </a:solidFill>
        <a:ln>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・プルダウンリストから該当する業種を選択してください。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・大分類を選択すると、中分類の選択も可能になります。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endParaRPr kumimoji="1" lang="ja-JP" altLang="en-US"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272143</xdr:colOff>
      <xdr:row>48</xdr:row>
      <xdr:rowOff>263071</xdr:rowOff>
    </xdr:from>
    <xdr:to>
      <xdr:col>21</xdr:col>
      <xdr:colOff>253999</xdr:colOff>
      <xdr:row>53</xdr:row>
      <xdr:rowOff>36284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919357" y="10250714"/>
          <a:ext cx="4499428" cy="1360713"/>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・連絡先を入力してください。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・所在地は上記の住所と同一であれば入力不要です。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FAX</a:t>
          </a:r>
          <a:r>
            <a:rPr kumimoji="1" lang="ja-JP" altLang="en-US" sz="1400" b="1">
              <a:solidFill>
                <a:srgbClr val="0070C0"/>
              </a:solidFill>
              <a:latin typeface="ＭＳ 明朝" panose="02020609040205080304" pitchFamily="17" charset="-128"/>
              <a:ea typeface="ＭＳ 明朝" panose="02020609040205080304" pitchFamily="17" charset="-128"/>
            </a:rPr>
            <a:t>番号は、電話番号、メールアドレスの入力があれば、入力不要です。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653143</xdr:colOff>
      <xdr:row>42</xdr:row>
      <xdr:rowOff>145142</xdr:rowOff>
    </xdr:from>
    <xdr:to>
      <xdr:col>18</xdr:col>
      <xdr:colOff>498928</xdr:colOff>
      <xdr:row>43</xdr:row>
      <xdr:rowOff>199570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957786" y="8554356"/>
          <a:ext cx="3882571" cy="353785"/>
        </a:xfrm>
        <a:prstGeom prst="rect">
          <a:avLst/>
        </a:prstGeom>
        <a:solidFill>
          <a:schemeClr val="bg1"/>
        </a:solidFill>
        <a:ln>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・事業者の事業の概要を入力してください。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endParaRPr kumimoji="1" lang="ja-JP" altLang="en-US" sz="1400" b="1">
            <a:solidFill>
              <a:srgbClr val="0070C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11</xdr:row>
          <xdr:rowOff>203200</xdr:rowOff>
        </xdr:from>
        <xdr:to>
          <xdr:col>2</xdr:col>
          <xdr:colOff>571500</xdr:colOff>
          <xdr:row>12</xdr:row>
          <xdr:rowOff>123825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xdr:row>
          <xdr:rowOff>190500</xdr:rowOff>
        </xdr:from>
        <xdr:to>
          <xdr:col>2</xdr:col>
          <xdr:colOff>571500</xdr:colOff>
          <xdr:row>14</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xdr:row>
          <xdr:rowOff>190500</xdr:rowOff>
        </xdr:from>
        <xdr:to>
          <xdr:col>2</xdr:col>
          <xdr:colOff>571500</xdr:colOff>
          <xdr:row>16</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xdr:row>
          <xdr:rowOff>196850</xdr:rowOff>
        </xdr:from>
        <xdr:to>
          <xdr:col>2</xdr:col>
          <xdr:colOff>571500</xdr:colOff>
          <xdr:row>18</xdr:row>
          <xdr:rowOff>123825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343683</xdr:colOff>
      <xdr:row>26</xdr:row>
      <xdr:rowOff>293128</xdr:rowOff>
    </xdr:from>
    <xdr:to>
      <xdr:col>22</xdr:col>
      <xdr:colOff>861333</xdr:colOff>
      <xdr:row>34</xdr:row>
      <xdr:rowOff>155573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9789308" y="7697682"/>
          <a:ext cx="4259614" cy="3286909"/>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・事業者様の排出区分に応じて、入力をお願いいたします。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・計画目標年度（前年度）については、前年度の目標値を入力してください。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・報告年度及び計画基準年度については、前年度の排出実績を入力してください。別シートの表</a:t>
          </a:r>
          <a:r>
            <a:rPr kumimoji="1" lang="en-US" altLang="ja-JP" sz="1400" b="1">
              <a:solidFill>
                <a:srgbClr val="0070C0"/>
              </a:solidFill>
              <a:latin typeface="ＭＳ 明朝" panose="02020609040205080304" pitchFamily="17" charset="-128"/>
              <a:ea typeface="ＭＳ 明朝" panose="02020609040205080304" pitchFamily="17" charset="-128"/>
            </a:rPr>
            <a:t>2</a:t>
          </a:r>
          <a:r>
            <a:rPr kumimoji="1" lang="ja-JP" altLang="en-US" sz="1400" b="1">
              <a:solidFill>
                <a:srgbClr val="0070C0"/>
              </a:solidFill>
              <a:latin typeface="ＭＳ 明朝" panose="02020609040205080304" pitchFamily="17" charset="-128"/>
              <a:ea typeface="ＭＳ 明朝" panose="02020609040205080304" pitchFamily="17" charset="-128"/>
            </a:rPr>
            <a:t>、表</a:t>
          </a:r>
          <a:r>
            <a:rPr kumimoji="1" lang="en-US" altLang="ja-JP" sz="1400" b="1">
              <a:solidFill>
                <a:srgbClr val="0070C0"/>
              </a:solidFill>
              <a:latin typeface="ＭＳ 明朝" panose="02020609040205080304" pitchFamily="17" charset="-128"/>
              <a:ea typeface="ＭＳ 明朝" panose="02020609040205080304" pitchFamily="17" charset="-128"/>
            </a:rPr>
            <a:t>3</a:t>
          </a:r>
          <a:r>
            <a:rPr kumimoji="1" lang="ja-JP" altLang="en-US" sz="1400" b="1">
              <a:solidFill>
                <a:srgbClr val="0070C0"/>
              </a:solidFill>
              <a:latin typeface="ＭＳ 明朝" panose="02020609040205080304" pitchFamily="17" charset="-128"/>
              <a:ea typeface="ＭＳ 明朝" panose="02020609040205080304" pitchFamily="17" charset="-128"/>
            </a:rPr>
            <a:t>により排出量が算定ができます。（算出していただいた数値と同じになるよう入力してください。）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・計画目標年度（今年度）については、今年度の目標値を入力してください。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・欄外に前々年度の入力をしていただくことで、それぞれの削減率が、自動計算されます。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320592</xdr:colOff>
      <xdr:row>47</xdr:row>
      <xdr:rowOff>781175</xdr:rowOff>
    </xdr:from>
    <xdr:to>
      <xdr:col>23</xdr:col>
      <xdr:colOff>281214</xdr:colOff>
      <xdr:row>49</xdr:row>
      <xdr:rowOff>344714</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9763949" y="16892032"/>
          <a:ext cx="4786622" cy="1686253"/>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・年間の電力使用量に対する再エネ電気等の使用量の割合をご記入ください。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・目標値は、目標の値（％）を入力してください。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・実績値は、欄外のセルに年間の電気使用量、再エネ電気供給量（算出方法は指針参照）を入力していただくと自動計算されます。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0</xdr:colOff>
      <xdr:row>0</xdr:row>
      <xdr:rowOff>82176</xdr:rowOff>
    </xdr:from>
    <xdr:to>
      <xdr:col>18</xdr:col>
      <xdr:colOff>480850</xdr:colOff>
      <xdr:row>2</xdr:row>
      <xdr:rowOff>83066</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0115176" y="82176"/>
          <a:ext cx="966439" cy="38936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ＭＳ 明朝" panose="02020609040205080304" pitchFamily="17" charset="-128"/>
              <a:ea typeface="ＭＳ 明朝" panose="02020609040205080304" pitchFamily="17" charset="-128"/>
            </a:rPr>
            <a:t>記載例</a:t>
          </a:r>
        </a:p>
      </xdr:txBody>
    </xdr:sp>
    <xdr:clientData/>
  </xdr:twoCellAnchor>
  <xdr:twoCellAnchor>
    <xdr:from>
      <xdr:col>16</xdr:col>
      <xdr:colOff>589643</xdr:colOff>
      <xdr:row>2</xdr:row>
      <xdr:rowOff>73906</xdr:rowOff>
    </xdr:from>
    <xdr:to>
      <xdr:col>22</xdr:col>
      <xdr:colOff>951188</xdr:colOff>
      <xdr:row>3</xdr:row>
      <xdr:rowOff>138480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0062349" y="462377"/>
          <a:ext cx="4096839" cy="400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latin typeface="ＭＳ 明朝" panose="02020609040205080304" pitchFamily="17" charset="-128"/>
              <a:ea typeface="ＭＳ 明朝" panose="02020609040205080304" pitchFamily="17" charset="-128"/>
            </a:rPr>
            <a:t>※</a:t>
          </a:r>
          <a:r>
            <a:rPr kumimoji="1" lang="ja-JP" altLang="en-US" sz="1600" b="1">
              <a:solidFill>
                <a:srgbClr val="FF0000"/>
              </a:solidFill>
              <a:latin typeface="ＭＳ 明朝" panose="02020609040205080304" pitchFamily="17" charset="-128"/>
              <a:ea typeface="ＭＳ 明朝" panose="02020609040205080304" pitchFamily="17" charset="-128"/>
            </a:rPr>
            <a:t>黄色セルが入力をしていただく箇所です。</a:t>
          </a:r>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ja-JP" altLang="en-US" sz="16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136071</xdr:colOff>
      <xdr:row>58</xdr:row>
      <xdr:rowOff>344712</xdr:rowOff>
    </xdr:from>
    <xdr:to>
      <xdr:col>22</xdr:col>
      <xdr:colOff>796251</xdr:colOff>
      <xdr:row>59</xdr:row>
      <xdr:rowOff>317499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579428" y="22324783"/>
          <a:ext cx="4406680" cy="607787"/>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報告対象年度（前年度）の計画とそれに対する実施内容を記入してください。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340180</xdr:colOff>
      <xdr:row>63</xdr:row>
      <xdr:rowOff>272144</xdr:rowOff>
    </xdr:from>
    <xdr:to>
      <xdr:col>21</xdr:col>
      <xdr:colOff>78875</xdr:colOff>
      <xdr:row>64</xdr:row>
      <xdr:rowOff>199573</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6394" y="25427215"/>
          <a:ext cx="4991052" cy="562429"/>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・計画対象年度において実施する措置（再生可能エネルギーの導入を含む）を記入してください。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387936</xdr:colOff>
      <xdr:row>3</xdr:row>
      <xdr:rowOff>247598</xdr:rowOff>
    </xdr:from>
    <xdr:to>
      <xdr:col>21</xdr:col>
      <xdr:colOff>592559</xdr:colOff>
      <xdr:row>5</xdr:row>
      <xdr:rowOff>241727</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7654150" y="973312"/>
          <a:ext cx="5456980" cy="665415"/>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温室効果ガスの排出量削減、再生可能エネルギー導入に関する計画の基本方針、推進体制をそれぞれ入力してください。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431161</xdr:colOff>
      <xdr:row>9</xdr:row>
      <xdr:rowOff>70436</xdr:rowOff>
    </xdr:from>
    <xdr:to>
      <xdr:col>18</xdr:col>
      <xdr:colOff>274279</xdr:colOff>
      <xdr:row>11</xdr:row>
      <xdr:rowOff>33084</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697375" y="2438079"/>
          <a:ext cx="3145118" cy="352719"/>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該当する要件を選択してください。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8030</xdr:colOff>
      <xdr:row>70</xdr:row>
      <xdr:rowOff>89647</xdr:rowOff>
    </xdr:from>
    <xdr:to>
      <xdr:col>22</xdr:col>
      <xdr:colOff>473821</xdr:colOff>
      <xdr:row>74</xdr:row>
      <xdr:rowOff>224117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657912" y="16076706"/>
          <a:ext cx="4141321" cy="1060823"/>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0070C0"/>
              </a:solidFill>
              <a:latin typeface="ＭＳ 明朝" panose="02020609040205080304" pitchFamily="17" charset="-128"/>
              <a:ea typeface="ＭＳ 明朝" panose="02020609040205080304" pitchFamily="17" charset="-128"/>
            </a:rPr>
            <a:t>※</a:t>
          </a:r>
          <a:r>
            <a:rPr kumimoji="1" lang="ja-JP" altLang="en-US" sz="1400" b="1">
              <a:solidFill>
                <a:srgbClr val="0070C0"/>
              </a:solidFill>
              <a:latin typeface="ＭＳ 明朝" panose="02020609040205080304" pitchFamily="17" charset="-128"/>
              <a:ea typeface="ＭＳ 明朝" panose="02020609040205080304" pitchFamily="17" charset="-128"/>
            </a:rPr>
            <a:t>種類毎に（非エネルギー起源二酸化炭素、</a:t>
          </a:r>
          <a:r>
            <a:rPr kumimoji="1" lang="en-US" altLang="ja-JP" sz="1400" b="1">
              <a:solidFill>
                <a:srgbClr val="0070C0"/>
              </a:solidFill>
              <a:latin typeface="ＭＳ 明朝" panose="02020609040205080304" pitchFamily="17" charset="-128"/>
              <a:ea typeface="ＭＳ 明朝" panose="02020609040205080304" pitchFamily="17" charset="-128"/>
            </a:rPr>
            <a:t>CH4</a:t>
          </a:r>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N2O</a:t>
          </a:r>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HFC</a:t>
          </a:r>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PFC</a:t>
          </a:r>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SF6</a:t>
          </a:r>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NF3</a:t>
          </a:r>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CO2</a:t>
          </a:r>
          <a:r>
            <a:rPr kumimoji="1" lang="ja-JP" altLang="en-US" sz="1400" b="1">
              <a:solidFill>
                <a:srgbClr val="0070C0"/>
              </a:solidFill>
              <a:latin typeface="ＭＳ 明朝" panose="02020609040205080304" pitchFamily="17" charset="-128"/>
              <a:ea typeface="ＭＳ 明朝" panose="02020609040205080304" pitchFamily="17" charset="-128"/>
            </a:rPr>
            <a:t>換算で</a:t>
          </a:r>
          <a:r>
            <a:rPr kumimoji="1" lang="en-US" altLang="ja-JP" sz="1400" b="1">
              <a:solidFill>
                <a:srgbClr val="0070C0"/>
              </a:solidFill>
              <a:latin typeface="ＭＳ 明朝" panose="02020609040205080304" pitchFamily="17" charset="-128"/>
              <a:ea typeface="ＭＳ 明朝" panose="02020609040205080304" pitchFamily="17" charset="-128"/>
            </a:rPr>
            <a:t>3</a:t>
          </a:r>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000</a:t>
          </a:r>
          <a:r>
            <a:rPr kumimoji="1" lang="ja-JP" altLang="en-US" sz="1400" b="1">
              <a:solidFill>
                <a:srgbClr val="0070C0"/>
              </a:solidFill>
              <a:latin typeface="ＭＳ 明朝" panose="02020609040205080304" pitchFamily="17" charset="-128"/>
              <a:ea typeface="ＭＳ 明朝" panose="02020609040205080304" pitchFamily="17" charset="-128"/>
            </a:rPr>
            <a:t>トン以上の場合記入。（以下の場合は任意）</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134470</xdr:colOff>
      <xdr:row>76</xdr:row>
      <xdr:rowOff>224118</xdr:rowOff>
    </xdr:from>
    <xdr:to>
      <xdr:col>22</xdr:col>
      <xdr:colOff>603436</xdr:colOff>
      <xdr:row>79</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743264" y="17279471"/>
          <a:ext cx="4099672" cy="638735"/>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「別紙１」の報告年度及び計画基準年度の排出合計と一致します。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28761</xdr:colOff>
      <xdr:row>77</xdr:row>
      <xdr:rowOff>0</xdr:rowOff>
    </xdr:from>
    <xdr:to>
      <xdr:col>16</xdr:col>
      <xdr:colOff>145677</xdr:colOff>
      <xdr:row>77</xdr:row>
      <xdr:rowOff>217768</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V="1">
          <a:off x="7301379" y="17290676"/>
          <a:ext cx="453092" cy="2177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22411</xdr:colOff>
      <xdr:row>70</xdr:row>
      <xdr:rowOff>56029</xdr:rowOff>
    </xdr:from>
    <xdr:to>
      <xdr:col>16</xdr:col>
      <xdr:colOff>8033</xdr:colOff>
      <xdr:row>70</xdr:row>
      <xdr:rowOff>142501</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7295029" y="15710647"/>
          <a:ext cx="321798" cy="864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6.110\r04\01%20&#12464;&#12522;&#12540;&#12531;&#12452;&#12494;&#12505;&#12540;&#12471;&#12519;&#12531;&#20418;\&#12368;&#12435;&#12414;&#65301;&#12388;&#12398;&#12476;&#12525;&#23459;&#35328;&#23455;&#29694;&#26465;&#20363;\100%20&#27096;&#24335;\&#26465;&#20363;&#12398;&#27096;&#24335;&#26696;\&#25490;&#20986;&#37327;&#21066;&#28187;&#35336;&#30011;&#12539;&#22577;&#21578;&#21450;&#12403;&#20877;&#29983;&#21487;&#33021;&#12456;&#12493;&#12523;&#12462;&#12540;&#23566;&#20837;&#35336;&#30011;&#12539;&#22577;&#21578;&#65288;&#21106;&#21512;ver&#652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別紙１"/>
      <sheetName val="表２原油換算エネルギー使用量算定表"/>
      <sheetName val="表３　温室効果ガス排出量算定表"/>
      <sheetName val="表６　控除後排出量算定表"/>
      <sheetName val="産業分類表"/>
      <sheetName val="(変更不可)取りまとめ用シート"/>
    </sheetNames>
    <sheetDataSet>
      <sheetData sheetId="0">
        <row r="4">
          <cell r="C4">
            <v>3</v>
          </cell>
        </row>
      </sheetData>
      <sheetData sheetId="1"/>
      <sheetData sheetId="2"/>
      <sheetData sheetId="3"/>
      <sheetData sheetId="4"/>
      <sheetData sheetId="5">
        <row r="1">
          <cell r="A1" t="str">
            <v>A農業・林業</v>
          </cell>
          <cell r="B1" t="str">
            <v>B漁業</v>
          </cell>
          <cell r="C1" t="str">
            <v>C鉱業・採石業・砂利採取業</v>
          </cell>
          <cell r="D1" t="str">
            <v>D建設業</v>
          </cell>
          <cell r="E1" t="str">
            <v>E製造業</v>
          </cell>
          <cell r="F1" t="str">
            <v>F電気・ガス・熱供給・水道業</v>
          </cell>
          <cell r="G1" t="str">
            <v>G情報通信業</v>
          </cell>
          <cell r="H1" t="str">
            <v>H運輸業・郵便業</v>
          </cell>
          <cell r="I1" t="str">
            <v>I卸売業・小売業</v>
          </cell>
          <cell r="J1" t="str">
            <v>J銀行業</v>
          </cell>
          <cell r="K1" t="str">
            <v>K不動産業・物品賃貸業</v>
          </cell>
          <cell r="L1" t="str">
            <v>L学術研究・専門・技術サービス業</v>
          </cell>
          <cell r="M1" t="str">
            <v>M宿泊業・飲食サービス業</v>
          </cell>
          <cell r="N1" t="str">
            <v>N生活関連サービス業・娯楽業</v>
          </cell>
          <cell r="O1" t="str">
            <v>O教育・学習支援業</v>
          </cell>
          <cell r="P1" t="str">
            <v>P医療・福祉</v>
          </cell>
          <cell r="Q1" t="str">
            <v>Q複合サービス事業</v>
          </cell>
          <cell r="R1" t="str">
            <v>Rサービス業等</v>
          </cell>
          <cell r="S1" t="str">
            <v>S公務</v>
          </cell>
          <cell r="T1" t="str">
            <v>その他</v>
          </cell>
        </row>
      </sheetData>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D07157-6250-41E6-B616-A063BF71F5E8}" name="テーブル1" displayName="テーブル1" ref="A3:BU4" totalsRowShown="0" headerRowDxfId="74" dataDxfId="73" tableBorderDxfId="72">
  <autoFilter ref="A3:BU4" xr:uid="{25374F34-F898-41D1-BAEA-50C78117B9C2}"/>
  <tableColumns count="73">
    <tableColumn id="1" xr3:uid="{DDD977D4-BE0D-403F-8BB2-8A0CAD2DC566}" name="識別番号" dataDxfId="71"/>
    <tableColumn id="2" xr3:uid="{8A6D9341-4257-4A81-956E-C3BFF23D32F3}" name="事業者番号" dataDxfId="70">
      <calculatedColumnFormula>様式第１号!L14</calculatedColumnFormula>
    </tableColumn>
    <tableColumn id="95" xr3:uid="{D770C369-2F34-4DB8-B438-E6C9D89ED323}" name="報告年度（令和）" dataDxfId="69">
      <calculatedColumnFormula>様式第１号!K4</calculatedColumnFormula>
    </tableColumn>
    <tableColumn id="94" xr3:uid="{7E9A534E-8461-4B90-8A6E-858772D1950F}" name="新規or変更" dataDxfId="68">
      <calculatedColumnFormula>様式第１号!Q5</calculatedColumnFormula>
    </tableColumn>
    <tableColumn id="3" xr3:uid="{E55FFC3E-E939-4A19-92ED-E6D723788A25}" name="提出日" dataDxfId="67">
      <calculatedColumnFormula>様式第１号!O8</calculatedColumnFormula>
    </tableColumn>
    <tableColumn id="4" xr3:uid="{5720DD1E-9154-4290-9143-FE5018A1BAC3}" name="住所" dataDxfId="66">
      <calculatedColumnFormula>様式第１号!L15</calculatedColumnFormula>
    </tableColumn>
    <tableColumn id="5" xr3:uid="{BB6D64DF-C72A-41CB-925C-C37D461BF3EA}" name="法人の名称" dataDxfId="65">
      <calculatedColumnFormula>様式第１号!L18</calculatedColumnFormula>
    </tableColumn>
    <tableColumn id="6" xr3:uid="{67D55786-446C-48DE-B02B-5B48045DAC46}" name="氏名" dataDxfId="64">
      <calculatedColumnFormula>様式第１号!L19</calculatedColumnFormula>
    </tableColumn>
    <tableColumn id="7" xr3:uid="{C517A33A-A0DC-4F1A-81B9-B37F29CC8825}" name="大分類" dataDxfId="63">
      <calculatedColumnFormula>様式第１号!E35</calculatedColumnFormula>
    </tableColumn>
    <tableColumn id="8" xr3:uid="{95036C53-F88D-42CB-B0F3-55B23598F4F6}" name="中分類" dataDxfId="62">
      <calculatedColumnFormula>様式第１号!E39</calculatedColumnFormula>
    </tableColumn>
    <tableColumn id="9" xr3:uid="{074DEC3C-BB87-4191-845C-381C633EBA36}" name="事業概要" dataDxfId="61">
      <calculatedColumnFormula>様式第１号!C43</calculatedColumnFormula>
    </tableColumn>
    <tableColumn id="10" xr3:uid="{98C6BA25-9A7B-4175-8764-77188F9557D2}" name="担当部署" dataDxfId="60">
      <calculatedColumnFormula>様式第１号!H48</calculatedColumnFormula>
    </tableColumn>
    <tableColumn id="11" xr3:uid="{2D0E67B8-BB2A-4D01-954B-3CE47E04441A}" name="所在地" dataDxfId="59">
      <calculatedColumnFormula>様式第１号!H49</calculatedColumnFormula>
    </tableColumn>
    <tableColumn id="12" xr3:uid="{08A368E6-759E-415B-B756-6D2F30E34B3E}" name="担当者氏名" dataDxfId="58">
      <calculatedColumnFormula>様式第１号!H51</calculatedColumnFormula>
    </tableColumn>
    <tableColumn id="13" xr3:uid="{FDDD5CF7-779B-47B4-B633-E7537C3BDED3}" name="電話番号" dataDxfId="57">
      <calculatedColumnFormula>様式第１号!H52</calculatedColumnFormula>
    </tableColumn>
    <tableColumn id="14" xr3:uid="{BF11DD09-001A-4676-B652-851FC3FA0317}" name="ＦＡＸ番号" dataDxfId="56">
      <calculatedColumnFormula>様式第１号!H53</calculatedColumnFormula>
    </tableColumn>
    <tableColumn id="15" xr3:uid="{75459765-8E52-4492-ABEF-B2F75343E457}" name="メールアドレス" dataDxfId="55">
      <calculatedColumnFormula>様式第１号!H54</calculatedColumnFormula>
    </tableColumn>
    <tableColumn id="16" xr3:uid="{4672DBD6-5E1D-47F5-8E26-248DBE96434B}" name="計画の基本方針" dataDxfId="54">
      <calculatedColumnFormula>別紙1!C3</calculatedColumnFormula>
    </tableColumn>
    <tableColumn id="17" xr3:uid="{D841A14C-AA4E-4E7E-B566-2FAD64CD1DF2}" name="推進体制" dataDxfId="53">
      <calculatedColumnFormula>別紙1!C6</calculatedColumnFormula>
    </tableColumn>
    <tableColumn id="18" xr3:uid="{93BCB5F7-BAF0-4598-A6C6-822AD07BD646}" name="①1,500kl" dataDxfId="52"/>
    <tableColumn id="19" xr3:uid="{454C7939-7BEE-42EB-AC7E-D4E092B91FDC}" name="②自動車100台" dataDxfId="51"/>
    <tableColumn id="20" xr3:uid="{BBDCDA9D-1907-44CF-AF60-C3636634C9BC}" name="③3,000t" dataDxfId="50"/>
    <tableColumn id="21" xr3:uid="{21AAD7B0-5519-47EC-AE3D-E94F5D0EF1D8}" name="④その他事業者" dataDxfId="49"/>
    <tableColumn id="22" xr3:uid="{FA5B2246-955D-44D5-9D35-B2DC4DC65225}" name="A区分R3目標" dataDxfId="48">
      <calculatedColumnFormula>別紙1!H26</calculatedColumnFormula>
    </tableColumn>
    <tableColumn id="23" xr3:uid="{D2253E2D-B678-4F54-A2F2-B3A48883ACAF}" name="A区分R3実績" dataDxfId="47">
      <calculatedColumnFormula>別紙1!L26</calculatedColumnFormula>
    </tableColumn>
    <tableColumn id="74" xr3:uid="{3B8C303B-63A8-431A-BBC4-9D5BF54F9060}" name="A区分R4計画" dataDxfId="46">
      <calculatedColumnFormula>別紙1!P26</calculatedColumnFormula>
    </tableColumn>
    <tableColumn id="25" xr3:uid="{C829E667-7DD9-4C0F-812D-BDEE36102469}" name="B区分R3計画" dataDxfId="45">
      <calculatedColumnFormula>別紙1!H29</calculatedColumnFormula>
    </tableColumn>
    <tableColumn id="26" xr3:uid="{414FA585-C869-47E8-B953-D52B4792E539}" name="B区分R3実績" dataDxfId="44">
      <calculatedColumnFormula>別紙1!L29</calculatedColumnFormula>
    </tableColumn>
    <tableColumn id="75" xr3:uid="{2C20DCF0-B3E9-4B42-9039-B4D9B9BC48DE}" name="B区分R4計画" dataDxfId="43">
      <calculatedColumnFormula>別紙1!P29</calculatedColumnFormula>
    </tableColumn>
    <tableColumn id="28" xr3:uid="{3E0AE73D-7C73-4B52-B5C4-F5989EB96CDD}" name="C区分R3計画" dataDxfId="42">
      <calculatedColumnFormula>別紙1!H32</calculatedColumnFormula>
    </tableColumn>
    <tableColumn id="29" xr3:uid="{761638D7-F199-4B2B-9AC8-E97A6DA7694B}" name="C区分目R3実績" dataDxfId="41">
      <calculatedColumnFormula>別紙1!L32</calculatedColumnFormula>
    </tableColumn>
    <tableColumn id="76" xr3:uid="{2DFC790A-4CD7-415C-8ED0-697C6D0D70EC}" name="C区分目R4実績" dataDxfId="40">
      <calculatedColumnFormula>別紙1!P32</calculatedColumnFormula>
    </tableColumn>
    <tableColumn id="31" xr3:uid="{64EF9A6E-F47C-495C-B1CE-540999CB2992}" name="（全区分）R3計画" dataDxfId="39">
      <calculatedColumnFormula>別紙1!H35</calculatedColumnFormula>
    </tableColumn>
    <tableColumn id="32" xr3:uid="{9C6B8311-D658-42D4-AEB2-437A071D225D}" name="（全区分）R3実績" dataDxfId="38">
      <calculatedColumnFormula>別紙1!L35</calculatedColumnFormula>
    </tableColumn>
    <tableColumn id="78" xr3:uid="{9F1FFABA-F607-43A0-AACA-375AE6419FD4}" name="（全区分）R4実績" dataDxfId="37">
      <calculatedColumnFormula>別紙1!P35</calculatedColumnFormula>
    </tableColumn>
    <tableColumn id="34" xr3:uid="{729F994B-7BF7-42BB-89F8-B9945934D89C}" name="基準原単位の値(R3計画)" dataDxfId="36">
      <calculatedColumnFormula>別紙1!F38</calculatedColumnFormula>
    </tableColumn>
    <tableColumn id="80" xr3:uid="{05584EF7-E0BA-4C00-BFB4-BBAF29A29051}" name="基準原単位の値(R3報告)" dataDxfId="35">
      <calculatedColumnFormula>別紙1!J38</calculatedColumnFormula>
    </tableColumn>
    <tableColumn id="79" xr3:uid="{7EDC68F7-E0F2-44AC-9778-54236609FB7F}" name="基準原単位の値(R4計画)" dataDxfId="34">
      <calculatedColumnFormula>別紙1!N38</calculatedColumnFormula>
    </tableColumn>
    <tableColumn id="36" xr3:uid="{66C02E79-3504-4687-A3A9-2E880E7D66F4}" name="基準原単位排出量(R3計画)" dataDxfId="33">
      <calculatedColumnFormula>別紙1!H39</calculatedColumnFormula>
    </tableColumn>
    <tableColumn id="81" xr3:uid="{CF291B6F-ED14-478B-BE79-7CD90B131B84}" name="基準原単位排出量(R3実績)" dataDxfId="32">
      <calculatedColumnFormula>別紙1!L39</calculatedColumnFormula>
    </tableColumn>
    <tableColumn id="37" xr3:uid="{AC7EEEB2-AE7F-40D7-B97E-1AE0ECFA5211}" name="基準原単位排出量(R4計画)" dataDxfId="31">
      <calculatedColumnFormula>別紙1!P39</calculatedColumnFormula>
    </tableColumn>
    <tableColumn id="39" xr3:uid="{D25CBDC7-847B-4A78-9B85-A349D6C1FFDA}" name="原単位の説明" dataDxfId="30">
      <calculatedColumnFormula>別紙1!F42</calculatedColumnFormula>
    </tableColumn>
    <tableColumn id="40" xr3:uid="{680A9000-8523-40B3-8FB5-81712CB0633F}" name="再エネ設備(R3計画)" dataDxfId="29">
      <calculatedColumnFormula>別紙1!G48</calculatedColumnFormula>
    </tableColumn>
    <tableColumn id="83" xr3:uid="{17602D39-38C0-46CC-9ADE-6EE0339A3F98}" name="再エネ設備(R3実績)" dataDxfId="28">
      <calculatedColumnFormula>別紙1!K48</calculatedColumnFormula>
    </tableColumn>
    <tableColumn id="82" xr3:uid="{2A855015-8314-44AF-AB7C-CA3DF40E407C}" name="再エネ設備(R4計画)" dataDxfId="27">
      <calculatedColumnFormula>別紙1!O48</calculatedColumnFormula>
    </tableColumn>
    <tableColumn id="30" xr3:uid="{9855D040-1211-4A2E-93C7-45B6BEE52804}" name="小売電気(R3計画)" dataDxfId="26">
      <calculatedColumnFormula>別紙1!G49</calculatedColumnFormula>
    </tableColumn>
    <tableColumn id="27" xr3:uid="{669050E6-7D57-445E-A574-007A4F9F1256}" name="小売電気(R3実績)" dataDxfId="25">
      <calculatedColumnFormula>別紙1!K49</calculatedColumnFormula>
    </tableColumn>
    <tableColumn id="24" xr3:uid="{955DF84B-0221-4425-9372-557389B361DB}" name="小売電気(R4計画)" dataDxfId="24">
      <calculatedColumnFormula>別紙1!O49</calculatedColumnFormula>
    </tableColumn>
    <tableColumn id="38" xr3:uid="{BACBB99F-BC71-4C9F-A587-AED00266D4D1}" name="証書(R3計画)" dataDxfId="23">
      <calculatedColumnFormula>別紙1!G50</calculatedColumnFormula>
    </tableColumn>
    <tableColumn id="35" xr3:uid="{AA34F17F-02C9-44E1-844E-C1D8CF807576}" name="証書(R3実績)" dataDxfId="22">
      <calculatedColumnFormula>別紙1!K50</calculatedColumnFormula>
    </tableColumn>
    <tableColumn id="33" xr3:uid="{3B835131-8AE0-4223-AC3B-0275F6C79934}" name="証書(R4計画)" dataDxfId="21">
      <calculatedColumnFormula>別紙1!O50</calculatedColumnFormula>
    </tableColumn>
    <tableColumn id="53" xr3:uid="{57570F4D-F42B-4E94-8116-5A7E271EC9DA}" name="合計（R3計画）" dataDxfId="20">
      <calculatedColumnFormula>別紙1!G51</calculatedColumnFormula>
    </tableColumn>
    <tableColumn id="50" xr3:uid="{D0AD8B54-815F-4012-AE52-329B06EFC2BF}" name="合計（R3実績）" dataDxfId="19">
      <calculatedColumnFormula>別紙1!K51</calculatedColumnFormula>
    </tableColumn>
    <tableColumn id="41" xr3:uid="{33AE8996-FA83-4E20-9337-F1633DB454D1}" name="合計（R4計画）" dataDxfId="18">
      <calculatedColumnFormula>別紙1!O51</calculatedColumnFormula>
    </tableColumn>
    <tableColumn id="85" xr3:uid="{3FB1DA16-2B5C-4A0B-BE70-0410E1D37E97}" name="フロンの購入量（R2実績）" dataDxfId="17">
      <calculatedColumnFormula>別紙1!L54</calculatedColumnFormula>
    </tableColumn>
    <tableColumn id="84" xr3:uid="{0E6F52C5-9393-4642-BB27-59168761768E}" name="フロンの購入量（R3実績）" dataDxfId="16">
      <calculatedColumnFormula>別紙1!L55</calculatedColumnFormula>
    </tableColumn>
    <tableColumn id="42" xr3:uid="{DD68C587-2221-455E-8DC6-8BC873497951}" name="1年目対象①" dataDxfId="15">
      <calculatedColumnFormula>別紙1!E58</calculatedColumnFormula>
    </tableColumn>
    <tableColumn id="43" xr3:uid="{89191657-9B8B-4A49-9F4F-3E97C1B7B895}" name="1年目計画内容①" dataDxfId="14">
      <calculatedColumnFormula>別紙1!H58</calculatedColumnFormula>
    </tableColumn>
    <tableColumn id="86" xr3:uid="{96661FB1-A222-4857-A7E0-086112703B0A}" name="1年目実施内容①" dataDxfId="13">
      <calculatedColumnFormula>別紙1!M58</calculatedColumnFormula>
    </tableColumn>
    <tableColumn id="44" xr3:uid="{73FCE3CD-9892-4D64-9B40-E1767C83D24B}" name="1年目対象②" dataDxfId="12">
      <calculatedColumnFormula>別紙1!E60</calculatedColumnFormula>
    </tableColumn>
    <tableColumn id="45" xr3:uid="{9D6D656A-F8ED-4F2A-A3F0-30BDD20592C7}" name="1年目計画内容②" dataDxfId="11">
      <calculatedColumnFormula>別紙1!H60</calculatedColumnFormula>
    </tableColumn>
    <tableColumn id="87" xr3:uid="{13FF2164-52ED-4565-9AF8-47A3F9B97650}" name="1年目実施内容②" dataDxfId="10">
      <calculatedColumnFormula>別紙1!M60</calculatedColumnFormula>
    </tableColumn>
    <tableColumn id="46" xr3:uid="{BBCA8EA0-65A5-46E7-983C-A965DBDA7FCA}" name="1年目対象③" dataDxfId="9">
      <calculatedColumnFormula>別紙1!E62</calculatedColumnFormula>
    </tableColumn>
    <tableColumn id="88" xr3:uid="{EDBA6DE9-A0E1-4F48-AD96-9A750363D151}" name="1年目計画内容③" dataDxfId="8">
      <calculatedColumnFormula>別紙1!H62</calculatedColumnFormula>
    </tableColumn>
    <tableColumn id="47" xr3:uid="{4B4A863A-AA7D-48D2-AD00-B51F4E383F0F}" name="1年目実施内容③" dataDxfId="7">
      <calculatedColumnFormula>別紙1!M62</calculatedColumnFormula>
    </tableColumn>
    <tableColumn id="48" xr3:uid="{54D18780-F7BD-4C80-BDE8-7B71F5AC318B}" name="2年目対象①" dataDxfId="6">
      <calculatedColumnFormula>別紙1!E64</calculatedColumnFormula>
    </tableColumn>
    <tableColumn id="49" xr3:uid="{F13FB314-71AE-46A8-8330-B9EE9E10040C}" name="2年目計画内容①" dataDxfId="5">
      <calculatedColumnFormula>別紙1!H64</calculatedColumnFormula>
    </tableColumn>
    <tableColumn id="91" xr3:uid="{C8721728-9A0B-4876-AD84-81B1C880802D}" name="2年目対象②" dataDxfId="4">
      <calculatedColumnFormula>別紙1!E66</calculatedColumnFormula>
    </tableColumn>
    <tableColumn id="90" xr3:uid="{972A8630-4FD9-41FC-93AD-1E1483634476}" name="2年目計画内容②" dataDxfId="3">
      <calculatedColumnFormula>別紙1!H66</calculatedColumnFormula>
    </tableColumn>
    <tableColumn id="51" xr3:uid="{4FA8C8CE-F489-4AD4-99ED-BF62BCDCD6FC}" name="2年目対象③" dataDxfId="2">
      <calculatedColumnFormula>別紙1!E68</calculatedColumnFormula>
    </tableColumn>
    <tableColumn id="52" xr3:uid="{14C66BF3-AD95-4507-9767-CFCF2939C901}" name="2年目計画内容③" dataDxfId="1">
      <calculatedColumnFormula>別紙1!H68</calculatedColumnFormula>
    </tableColumn>
    <tableColumn id="72" xr3:uid="{DEA2097D-845B-489B-8BDE-C5E6C1E2AF7A}" name="特記事項" dataDxfId="0">
      <calculatedColumnFormula>別紙1!C71</calculatedColumnFormula>
    </tableColumn>
    <tableColumn id="73" xr3:uid="{79B985EE-8FF1-4E91-B79C-E2E5E3FE16B9}" name="実排出量">
      <calculatedColumnFormula>表３温室効果ガス排出量算定表!L79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B855-DC39-448C-82F2-61730683E6C4}">
  <sheetPr codeName="Sheet2">
    <pageSetUpPr fitToPage="1"/>
  </sheetPr>
  <dimension ref="A1:R54"/>
  <sheetViews>
    <sheetView tabSelected="1" zoomScale="70" zoomScaleNormal="70" zoomScaleSheetLayoutView="70" workbookViewId="0">
      <selection activeCell="C43" sqref="C43:Q45"/>
    </sheetView>
  </sheetViews>
  <sheetFormatPr defaultRowHeight="14" x14ac:dyDescent="0.2"/>
  <cols>
    <col min="1" max="1" width="4.6328125" style="40" customWidth="1"/>
    <col min="2" max="2" width="8.7265625" style="40"/>
    <col min="3" max="4" width="4.6328125" style="40" customWidth="1"/>
    <col min="5" max="5" width="8.7265625" style="40"/>
    <col min="6" max="6" width="9.6328125" style="40" customWidth="1"/>
    <col min="7" max="7" width="9.90625" style="40" customWidth="1"/>
    <col min="8" max="8" width="14.7265625" style="40" customWidth="1"/>
    <col min="9" max="9" width="6.6328125" style="40" customWidth="1"/>
    <col min="10" max="11" width="4.6328125" style="40" customWidth="1"/>
    <col min="12" max="12" width="8.7265625" style="40"/>
    <col min="13" max="13" width="10.54296875" style="40" customWidth="1"/>
    <col min="14" max="15" width="8.7265625" style="40"/>
    <col min="16" max="16" width="10.6328125" style="40" customWidth="1"/>
    <col min="17" max="17" width="10.453125" style="40" customWidth="1"/>
    <col min="18" max="16384" width="8.7265625" style="40"/>
  </cols>
  <sheetData>
    <row r="1" spans="1:17" x14ac:dyDescent="0.2">
      <c r="A1" s="38" t="s">
        <v>403</v>
      </c>
      <c r="B1" s="39"/>
    </row>
    <row r="2" spans="1:17" x14ac:dyDescent="0.2">
      <c r="A2" s="41"/>
      <c r="B2" s="39"/>
    </row>
    <row r="3" spans="1:17" x14ac:dyDescent="0.2">
      <c r="A3" s="39"/>
      <c r="B3" s="39"/>
    </row>
    <row r="4" spans="1:17" s="50" customFormat="1" ht="16.5" x14ac:dyDescent="0.2">
      <c r="A4" s="42"/>
      <c r="B4" s="43" t="s">
        <v>29</v>
      </c>
      <c r="C4" s="44">
        <v>4</v>
      </c>
      <c r="D4" s="45" t="s">
        <v>404</v>
      </c>
      <c r="E4" s="46"/>
      <c r="F4" s="47"/>
      <c r="G4" s="47"/>
      <c r="H4" s="47"/>
      <c r="I4" s="288" t="s">
        <v>360</v>
      </c>
      <c r="J4" s="288"/>
      <c r="K4" s="48">
        <f>IF(C4="","",C4+1)</f>
        <v>5</v>
      </c>
      <c r="L4" s="45" t="s">
        <v>405</v>
      </c>
      <c r="M4" s="46"/>
      <c r="N4" s="46"/>
      <c r="O4" s="47"/>
      <c r="P4" s="49"/>
      <c r="Q4" s="49"/>
    </row>
    <row r="5" spans="1:17" s="50" customFormat="1" ht="16.5" x14ac:dyDescent="0.2">
      <c r="A5" s="42"/>
      <c r="B5" s="43" t="s">
        <v>29</v>
      </c>
      <c r="C5" s="48">
        <f>IF(C4="","",C4)</f>
        <v>4</v>
      </c>
      <c r="D5" s="45" t="s">
        <v>406</v>
      </c>
      <c r="E5" s="46"/>
      <c r="F5" s="47"/>
      <c r="G5" s="47"/>
      <c r="H5" s="47"/>
      <c r="I5" s="288" t="s">
        <v>360</v>
      </c>
      <c r="J5" s="288"/>
      <c r="K5" s="48">
        <f>IF(C4="","",C4+1)</f>
        <v>5</v>
      </c>
      <c r="L5" s="45" t="s">
        <v>407</v>
      </c>
      <c r="M5" s="46"/>
      <c r="N5" s="46"/>
      <c r="O5" s="47"/>
      <c r="P5" s="49"/>
      <c r="Q5" s="51"/>
    </row>
    <row r="6" spans="1:17" x14ac:dyDescent="0.2">
      <c r="A6" s="39"/>
    </row>
    <row r="7" spans="1:17" x14ac:dyDescent="0.2">
      <c r="A7" s="39"/>
    </row>
    <row r="8" spans="1:17" ht="25" customHeight="1" x14ac:dyDescent="0.2">
      <c r="A8" s="39"/>
      <c r="B8" s="39"/>
      <c r="H8" s="52"/>
      <c r="J8" s="53"/>
      <c r="K8" s="53"/>
      <c r="L8" s="53"/>
      <c r="N8" s="53" t="s">
        <v>175</v>
      </c>
      <c r="O8" s="319" t="s">
        <v>176</v>
      </c>
      <c r="P8" s="319"/>
      <c r="Q8" s="319"/>
    </row>
    <row r="9" spans="1:17" x14ac:dyDescent="0.2">
      <c r="A9" s="39"/>
      <c r="B9" s="39"/>
    </row>
    <row r="12" spans="1:17" x14ac:dyDescent="0.2">
      <c r="A12" s="54" t="s">
        <v>1</v>
      </c>
    </row>
    <row r="13" spans="1:17" x14ac:dyDescent="0.2">
      <c r="A13" s="54"/>
    </row>
    <row r="14" spans="1:17" ht="25" customHeight="1" x14ac:dyDescent="0.2">
      <c r="G14" s="307" t="s">
        <v>2</v>
      </c>
      <c r="H14" s="307"/>
      <c r="I14" s="307"/>
      <c r="J14" s="307"/>
      <c r="K14" s="308"/>
      <c r="L14" s="289" t="s">
        <v>453</v>
      </c>
      <c r="M14" s="289"/>
      <c r="N14" s="289"/>
      <c r="O14" s="289"/>
      <c r="P14" s="289"/>
      <c r="Q14" s="289"/>
    </row>
    <row r="15" spans="1:17" ht="25" customHeight="1" x14ac:dyDescent="0.2">
      <c r="G15" s="307" t="s">
        <v>3</v>
      </c>
      <c r="H15" s="307"/>
      <c r="I15" s="307"/>
      <c r="J15" s="307"/>
      <c r="K15" s="308"/>
      <c r="L15" s="289" t="s">
        <v>445</v>
      </c>
      <c r="M15" s="289"/>
      <c r="N15" s="289"/>
      <c r="O15" s="289"/>
      <c r="P15" s="289"/>
      <c r="Q15" s="289"/>
    </row>
    <row r="16" spans="1:17" ht="18.5" customHeight="1" x14ac:dyDescent="0.2">
      <c r="G16" s="40" t="s">
        <v>4</v>
      </c>
    </row>
    <row r="18" spans="2:18" ht="25" customHeight="1" x14ac:dyDescent="0.2">
      <c r="G18" s="312" t="s">
        <v>5</v>
      </c>
      <c r="H18" s="307" t="s">
        <v>171</v>
      </c>
      <c r="I18" s="307"/>
      <c r="J18" s="307"/>
      <c r="K18" s="308"/>
      <c r="L18" s="289" t="s">
        <v>446</v>
      </c>
      <c r="M18" s="289"/>
      <c r="N18" s="289"/>
      <c r="O18" s="289"/>
      <c r="P18" s="289"/>
      <c r="Q18" s="289"/>
      <c r="R18" s="55"/>
    </row>
    <row r="19" spans="2:18" ht="25" customHeight="1" x14ac:dyDescent="0.2">
      <c r="G19" s="312"/>
      <c r="H19" s="307" t="s">
        <v>172</v>
      </c>
      <c r="I19" s="307"/>
      <c r="J19" s="307"/>
      <c r="K19" s="308"/>
      <c r="L19" s="289" t="s">
        <v>447</v>
      </c>
      <c r="M19" s="289"/>
      <c r="N19" s="289"/>
      <c r="O19" s="289"/>
      <c r="P19" s="289"/>
      <c r="Q19" s="289"/>
      <c r="R19" s="55"/>
    </row>
    <row r="25" spans="2:18" ht="14" customHeight="1" x14ac:dyDescent="0.2">
      <c r="B25" s="320" t="s">
        <v>425</v>
      </c>
      <c r="C25" s="320"/>
      <c r="D25" s="320"/>
      <c r="E25" s="320"/>
      <c r="F25" s="320"/>
      <c r="G25" s="320"/>
      <c r="H25" s="320"/>
      <c r="I25" s="320"/>
      <c r="J25" s="320"/>
      <c r="K25" s="320"/>
      <c r="L25" s="320"/>
      <c r="M25" s="320"/>
      <c r="N25" s="320"/>
      <c r="O25" s="320"/>
      <c r="P25" s="320"/>
      <c r="Q25" s="320"/>
    </row>
    <row r="26" spans="2:18" ht="14" customHeight="1" x14ac:dyDescent="0.2">
      <c r="B26" s="320"/>
      <c r="C26" s="320"/>
      <c r="D26" s="320"/>
      <c r="E26" s="320"/>
      <c r="F26" s="320"/>
      <c r="G26" s="320"/>
      <c r="H26" s="320"/>
      <c r="I26" s="320"/>
      <c r="J26" s="320"/>
      <c r="K26" s="320"/>
      <c r="L26" s="320"/>
      <c r="M26" s="320"/>
      <c r="N26" s="320"/>
      <c r="O26" s="320"/>
      <c r="P26" s="320"/>
      <c r="Q26" s="320"/>
    </row>
    <row r="27" spans="2:18" ht="14" customHeight="1" x14ac:dyDescent="0.2">
      <c r="B27" s="320"/>
      <c r="C27" s="320"/>
      <c r="D27" s="320"/>
      <c r="E27" s="320"/>
      <c r="F27" s="320"/>
      <c r="G27" s="320"/>
      <c r="H27" s="320"/>
      <c r="I27" s="320"/>
      <c r="J27" s="320"/>
      <c r="K27" s="320"/>
      <c r="L27" s="320"/>
      <c r="M27" s="320"/>
      <c r="N27" s="320"/>
      <c r="O27" s="320"/>
      <c r="P27" s="320"/>
      <c r="Q27" s="320"/>
    </row>
    <row r="28" spans="2:18" ht="14" customHeight="1" x14ac:dyDescent="0.2">
      <c r="B28" s="56"/>
      <c r="C28" s="56"/>
      <c r="D28" s="56"/>
      <c r="E28" s="56"/>
      <c r="F28" s="56"/>
      <c r="G28" s="56"/>
      <c r="H28" s="56"/>
      <c r="I28" s="56"/>
      <c r="J28" s="56"/>
      <c r="K28" s="56"/>
      <c r="L28" s="56"/>
      <c r="M28" s="56"/>
      <c r="N28" s="56"/>
      <c r="O28" s="56"/>
      <c r="P28" s="56"/>
      <c r="Q28" s="56"/>
    </row>
    <row r="29" spans="2:18" ht="14" customHeight="1" x14ac:dyDescent="0.2">
      <c r="B29" s="56"/>
      <c r="C29" s="56"/>
      <c r="D29" s="56"/>
      <c r="E29" s="56"/>
      <c r="F29" s="56"/>
      <c r="G29" s="56"/>
      <c r="H29" s="56"/>
      <c r="I29" s="56"/>
      <c r="J29" s="56"/>
      <c r="K29" s="56"/>
      <c r="L29" s="56"/>
      <c r="M29" s="56"/>
      <c r="N29" s="56"/>
      <c r="O29" s="56"/>
      <c r="P29" s="56"/>
      <c r="Q29" s="56"/>
    </row>
    <row r="35" spans="1:17" ht="14" customHeight="1" x14ac:dyDescent="0.2">
      <c r="A35" s="313" t="s">
        <v>24</v>
      </c>
      <c r="B35" s="314"/>
      <c r="C35" s="299" t="s">
        <v>39</v>
      </c>
      <c r="D35" s="299"/>
      <c r="E35" s="290" t="s">
        <v>441</v>
      </c>
      <c r="F35" s="291"/>
      <c r="G35" s="291"/>
      <c r="H35" s="291"/>
      <c r="I35" s="291"/>
      <c r="J35" s="291"/>
      <c r="K35" s="291"/>
      <c r="L35" s="291"/>
      <c r="M35" s="291"/>
      <c r="N35" s="291"/>
      <c r="O35" s="291"/>
      <c r="P35" s="291"/>
      <c r="Q35" s="292"/>
    </row>
    <row r="36" spans="1:17" x14ac:dyDescent="0.2">
      <c r="A36" s="315"/>
      <c r="B36" s="316"/>
      <c r="C36" s="299"/>
      <c r="D36" s="299"/>
      <c r="E36" s="293"/>
      <c r="F36" s="294"/>
      <c r="G36" s="294"/>
      <c r="H36" s="294"/>
      <c r="I36" s="294"/>
      <c r="J36" s="294"/>
      <c r="K36" s="294"/>
      <c r="L36" s="294"/>
      <c r="M36" s="294"/>
      <c r="N36" s="294"/>
      <c r="O36" s="294"/>
      <c r="P36" s="294"/>
      <c r="Q36" s="295"/>
    </row>
    <row r="37" spans="1:17" x14ac:dyDescent="0.2">
      <c r="A37" s="315"/>
      <c r="B37" s="316"/>
      <c r="C37" s="299"/>
      <c r="D37" s="299"/>
      <c r="E37" s="293"/>
      <c r="F37" s="294"/>
      <c r="G37" s="294"/>
      <c r="H37" s="294"/>
      <c r="I37" s="294"/>
      <c r="J37" s="294"/>
      <c r="K37" s="294"/>
      <c r="L37" s="294"/>
      <c r="M37" s="294"/>
      <c r="N37" s="294"/>
      <c r="O37" s="294"/>
      <c r="P37" s="294"/>
      <c r="Q37" s="295"/>
    </row>
    <row r="38" spans="1:17" x14ac:dyDescent="0.2">
      <c r="A38" s="315"/>
      <c r="B38" s="316"/>
      <c r="C38" s="299"/>
      <c r="D38" s="299"/>
      <c r="E38" s="296"/>
      <c r="F38" s="297"/>
      <c r="G38" s="297"/>
      <c r="H38" s="297"/>
      <c r="I38" s="297"/>
      <c r="J38" s="297"/>
      <c r="K38" s="297"/>
      <c r="L38" s="297"/>
      <c r="M38" s="297"/>
      <c r="N38" s="297"/>
      <c r="O38" s="297"/>
      <c r="P38" s="297"/>
      <c r="Q38" s="298"/>
    </row>
    <row r="39" spans="1:17" x14ac:dyDescent="0.2">
      <c r="A39" s="315"/>
      <c r="B39" s="316"/>
      <c r="C39" s="299" t="s">
        <v>40</v>
      </c>
      <c r="D39" s="299"/>
      <c r="E39" s="290" t="s">
        <v>68</v>
      </c>
      <c r="F39" s="291"/>
      <c r="G39" s="291"/>
      <c r="H39" s="291"/>
      <c r="I39" s="291"/>
      <c r="J39" s="291"/>
      <c r="K39" s="291"/>
      <c r="L39" s="291"/>
      <c r="M39" s="291"/>
      <c r="N39" s="291"/>
      <c r="O39" s="291"/>
      <c r="P39" s="291"/>
      <c r="Q39" s="292"/>
    </row>
    <row r="40" spans="1:17" x14ac:dyDescent="0.2">
      <c r="A40" s="315"/>
      <c r="B40" s="316"/>
      <c r="C40" s="299"/>
      <c r="D40" s="299"/>
      <c r="E40" s="293"/>
      <c r="F40" s="294"/>
      <c r="G40" s="294"/>
      <c r="H40" s="294"/>
      <c r="I40" s="294"/>
      <c r="J40" s="294"/>
      <c r="K40" s="294"/>
      <c r="L40" s="294"/>
      <c r="M40" s="294"/>
      <c r="N40" s="294"/>
      <c r="O40" s="294"/>
      <c r="P40" s="294"/>
      <c r="Q40" s="295"/>
    </row>
    <row r="41" spans="1:17" x14ac:dyDescent="0.2">
      <c r="A41" s="315"/>
      <c r="B41" s="316"/>
      <c r="C41" s="299"/>
      <c r="D41" s="299"/>
      <c r="E41" s="293"/>
      <c r="F41" s="294"/>
      <c r="G41" s="294"/>
      <c r="H41" s="294"/>
      <c r="I41" s="294"/>
      <c r="J41" s="294"/>
      <c r="K41" s="294"/>
      <c r="L41" s="294"/>
      <c r="M41" s="294"/>
      <c r="N41" s="294"/>
      <c r="O41" s="294"/>
      <c r="P41" s="294"/>
      <c r="Q41" s="295"/>
    </row>
    <row r="42" spans="1:17" x14ac:dyDescent="0.2">
      <c r="A42" s="317"/>
      <c r="B42" s="318"/>
      <c r="C42" s="299"/>
      <c r="D42" s="299"/>
      <c r="E42" s="296"/>
      <c r="F42" s="297"/>
      <c r="G42" s="297"/>
      <c r="H42" s="297"/>
      <c r="I42" s="297"/>
      <c r="J42" s="297"/>
      <c r="K42" s="297"/>
      <c r="L42" s="297"/>
      <c r="M42" s="297"/>
      <c r="N42" s="297"/>
      <c r="O42" s="297"/>
      <c r="P42" s="297"/>
      <c r="Q42" s="298"/>
    </row>
    <row r="43" spans="1:17" ht="23.5" customHeight="1" x14ac:dyDescent="0.2">
      <c r="A43" s="303" t="s">
        <v>25</v>
      </c>
      <c r="B43" s="305"/>
      <c r="C43" s="290" t="s">
        <v>450</v>
      </c>
      <c r="D43" s="291"/>
      <c r="E43" s="291"/>
      <c r="F43" s="291"/>
      <c r="G43" s="291"/>
      <c r="H43" s="291"/>
      <c r="I43" s="291"/>
      <c r="J43" s="291"/>
      <c r="K43" s="291"/>
      <c r="L43" s="291"/>
      <c r="M43" s="291"/>
      <c r="N43" s="291"/>
      <c r="O43" s="291"/>
      <c r="P43" s="291"/>
      <c r="Q43" s="292"/>
    </row>
    <row r="44" spans="1:17" ht="23.5" customHeight="1" x14ac:dyDescent="0.2">
      <c r="A44" s="306"/>
      <c r="B44" s="308"/>
      <c r="C44" s="293"/>
      <c r="D44" s="294"/>
      <c r="E44" s="294"/>
      <c r="F44" s="294"/>
      <c r="G44" s="294"/>
      <c r="H44" s="294"/>
      <c r="I44" s="294"/>
      <c r="J44" s="294"/>
      <c r="K44" s="294"/>
      <c r="L44" s="294"/>
      <c r="M44" s="294"/>
      <c r="N44" s="294"/>
      <c r="O44" s="294"/>
      <c r="P44" s="294"/>
      <c r="Q44" s="295"/>
    </row>
    <row r="45" spans="1:17" ht="23.5" customHeight="1" x14ac:dyDescent="0.2">
      <c r="A45" s="309"/>
      <c r="B45" s="311"/>
      <c r="C45" s="296"/>
      <c r="D45" s="297"/>
      <c r="E45" s="297"/>
      <c r="F45" s="297"/>
      <c r="G45" s="297"/>
      <c r="H45" s="297"/>
      <c r="I45" s="297"/>
      <c r="J45" s="297"/>
      <c r="K45" s="297"/>
      <c r="L45" s="297"/>
      <c r="M45" s="297"/>
      <c r="N45" s="297"/>
      <c r="O45" s="297"/>
      <c r="P45" s="297"/>
      <c r="Q45" s="298"/>
    </row>
    <row r="48" spans="1:17" ht="25" customHeight="1" x14ac:dyDescent="0.2">
      <c r="A48" s="303" t="s">
        <v>6</v>
      </c>
      <c r="B48" s="304"/>
      <c r="C48" s="304"/>
      <c r="D48" s="305"/>
      <c r="E48" s="300" t="s">
        <v>7</v>
      </c>
      <c r="F48" s="301"/>
      <c r="G48" s="302"/>
      <c r="H48" s="289" t="s">
        <v>442</v>
      </c>
      <c r="I48" s="289"/>
      <c r="J48" s="289"/>
      <c r="K48" s="289"/>
      <c r="L48" s="289"/>
      <c r="M48" s="289"/>
      <c r="N48" s="289"/>
      <c r="O48" s="289"/>
      <c r="P48" s="289"/>
      <c r="Q48" s="289"/>
    </row>
    <row r="49" spans="1:17" ht="25" customHeight="1" x14ac:dyDescent="0.2">
      <c r="A49" s="306"/>
      <c r="B49" s="307"/>
      <c r="C49" s="307"/>
      <c r="D49" s="308"/>
      <c r="E49" s="303" t="s">
        <v>8</v>
      </c>
      <c r="F49" s="304"/>
      <c r="G49" s="305"/>
      <c r="H49" s="289"/>
      <c r="I49" s="289"/>
      <c r="J49" s="289"/>
      <c r="K49" s="289"/>
      <c r="L49" s="289"/>
      <c r="M49" s="289"/>
      <c r="N49" s="289"/>
      <c r="O49" s="289"/>
      <c r="P49" s="289"/>
      <c r="Q49" s="289"/>
    </row>
    <row r="50" spans="1:17" ht="25" customHeight="1" x14ac:dyDescent="0.2">
      <c r="A50" s="306"/>
      <c r="B50" s="307"/>
      <c r="C50" s="307"/>
      <c r="D50" s="308"/>
      <c r="E50" s="57" t="s">
        <v>448</v>
      </c>
      <c r="F50" s="58"/>
      <c r="G50" s="59"/>
      <c r="H50" s="289"/>
      <c r="I50" s="289"/>
      <c r="J50" s="289"/>
      <c r="K50" s="289"/>
      <c r="L50" s="289"/>
      <c r="M50" s="289"/>
      <c r="N50" s="289"/>
      <c r="O50" s="289"/>
      <c r="P50" s="289"/>
      <c r="Q50" s="289"/>
    </row>
    <row r="51" spans="1:17" ht="25" customHeight="1" x14ac:dyDescent="0.2">
      <c r="A51" s="306"/>
      <c r="B51" s="307"/>
      <c r="C51" s="307"/>
      <c r="D51" s="308"/>
      <c r="E51" s="300" t="s">
        <v>9</v>
      </c>
      <c r="F51" s="301"/>
      <c r="G51" s="302"/>
      <c r="H51" s="289" t="s">
        <v>443</v>
      </c>
      <c r="I51" s="289"/>
      <c r="J51" s="289"/>
      <c r="K51" s="289"/>
      <c r="L51" s="289"/>
      <c r="M51" s="289"/>
      <c r="N51" s="289"/>
      <c r="O51" s="289"/>
      <c r="P51" s="289"/>
      <c r="Q51" s="289"/>
    </row>
    <row r="52" spans="1:17" ht="25" customHeight="1" x14ac:dyDescent="0.2">
      <c r="A52" s="306"/>
      <c r="B52" s="307"/>
      <c r="C52" s="307"/>
      <c r="D52" s="308"/>
      <c r="E52" s="300" t="s">
        <v>10</v>
      </c>
      <c r="F52" s="301"/>
      <c r="G52" s="302"/>
      <c r="H52" s="289" t="s">
        <v>444</v>
      </c>
      <c r="I52" s="289"/>
      <c r="J52" s="289"/>
      <c r="K52" s="289"/>
      <c r="L52" s="289"/>
      <c r="M52" s="289"/>
      <c r="N52" s="289"/>
      <c r="O52" s="289"/>
      <c r="P52" s="289"/>
      <c r="Q52" s="289"/>
    </row>
    <row r="53" spans="1:17" ht="25" customHeight="1" x14ac:dyDescent="0.2">
      <c r="A53" s="306"/>
      <c r="B53" s="307"/>
      <c r="C53" s="307"/>
      <c r="D53" s="308"/>
      <c r="E53" s="300" t="s">
        <v>11</v>
      </c>
      <c r="F53" s="301"/>
      <c r="G53" s="302"/>
      <c r="H53" s="289"/>
      <c r="I53" s="289"/>
      <c r="J53" s="289"/>
      <c r="K53" s="289"/>
      <c r="L53" s="289"/>
      <c r="M53" s="289"/>
      <c r="N53" s="289"/>
      <c r="O53" s="289"/>
      <c r="P53" s="289"/>
      <c r="Q53" s="289"/>
    </row>
    <row r="54" spans="1:17" ht="25" customHeight="1" x14ac:dyDescent="0.2">
      <c r="A54" s="309"/>
      <c r="B54" s="310"/>
      <c r="C54" s="310"/>
      <c r="D54" s="311"/>
      <c r="E54" s="300" t="s">
        <v>12</v>
      </c>
      <c r="F54" s="301"/>
      <c r="G54" s="302"/>
      <c r="H54" s="289" t="s">
        <v>449</v>
      </c>
      <c r="I54" s="289"/>
      <c r="J54" s="289"/>
      <c r="K54" s="289"/>
      <c r="L54" s="289"/>
      <c r="M54" s="289"/>
      <c r="N54" s="289"/>
      <c r="O54" s="289"/>
      <c r="P54" s="289"/>
      <c r="Q54" s="289"/>
    </row>
  </sheetData>
  <sheetProtection password="EF93" sheet="1" formatCells="0" formatColumns="0" formatRows="0"/>
  <mergeCells count="33">
    <mergeCell ref="A43:B45"/>
    <mergeCell ref="A35:B42"/>
    <mergeCell ref="L19:Q19"/>
    <mergeCell ref="L18:Q18"/>
    <mergeCell ref="O8:Q8"/>
    <mergeCell ref="L15:Q15"/>
    <mergeCell ref="L14:Q14"/>
    <mergeCell ref="G15:K15"/>
    <mergeCell ref="G14:K14"/>
    <mergeCell ref="H19:K19"/>
    <mergeCell ref="H18:K18"/>
    <mergeCell ref="B25:Q27"/>
    <mergeCell ref="E49:G49"/>
    <mergeCell ref="E51:G51"/>
    <mergeCell ref="E52:G52"/>
    <mergeCell ref="E53:G53"/>
    <mergeCell ref="G18:G19"/>
    <mergeCell ref="I4:J4"/>
    <mergeCell ref="H54:Q54"/>
    <mergeCell ref="H53:Q53"/>
    <mergeCell ref="H52:Q52"/>
    <mergeCell ref="H51:Q51"/>
    <mergeCell ref="H49:Q50"/>
    <mergeCell ref="H48:Q48"/>
    <mergeCell ref="C43:Q45"/>
    <mergeCell ref="E39:Q42"/>
    <mergeCell ref="E35:Q38"/>
    <mergeCell ref="C39:D42"/>
    <mergeCell ref="E54:G54"/>
    <mergeCell ref="C35:D38"/>
    <mergeCell ref="A48:D54"/>
    <mergeCell ref="I5:J5"/>
    <mergeCell ref="E48:G48"/>
  </mergeCells>
  <phoneticPr fontId="3"/>
  <dataValidations count="2">
    <dataValidation type="list" allowBlank="1" showInputMessage="1" showErrorMessage="1" sqref="E35:Q38" xr:uid="{885B7467-4226-4F2F-A113-8804B7CB3608}">
      <formula1>大分類</formula1>
    </dataValidation>
    <dataValidation type="list" allowBlank="1" showInputMessage="1" showErrorMessage="1" sqref="E39" xr:uid="{21617C7F-BF02-451F-B22B-305C36E323A1}">
      <formula1>INDIRECT($E$35)</formula1>
    </dataValidation>
  </dataValidations>
  <pageMargins left="0.7" right="0.7" top="0.75" bottom="0.75" header="0.3" footer="0.3"/>
  <pageSetup paperSize="9" scale="5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B386F6-3B05-4AD3-BF78-EC3BA3DDB248}">
          <x14:formula1>
            <xm:f>産業分類表!$A$31</xm:f>
          </x14:formula1>
          <xm:sqref>Q5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DEE4-3B7E-4EB8-BC14-17076B5952FC}">
  <dimension ref="A1:X90"/>
  <sheetViews>
    <sheetView topLeftCell="C61" zoomScale="84" zoomScaleNormal="84" zoomScaleSheetLayoutView="70" workbookViewId="0">
      <selection activeCell="U26" sqref="U26:U28"/>
    </sheetView>
  </sheetViews>
  <sheetFormatPr defaultRowHeight="14" x14ac:dyDescent="0.2"/>
  <cols>
    <col min="1" max="3" width="8.7265625" style="40"/>
    <col min="4" max="5" width="12.7265625" style="40" customWidth="1"/>
    <col min="6" max="6" width="5.54296875" style="40" customWidth="1"/>
    <col min="7" max="7" width="6.54296875" style="40" customWidth="1"/>
    <col min="8" max="8" width="9.26953125" style="40" bestFit="1" customWidth="1"/>
    <col min="9" max="9" width="9.1796875" style="40" bestFit="1" customWidth="1"/>
    <col min="10" max="10" width="6.08984375" style="40" customWidth="1"/>
    <col min="11" max="11" width="6.6328125" style="40" customWidth="1"/>
    <col min="12" max="12" width="9.26953125" style="40" bestFit="1" customWidth="1"/>
    <col min="13" max="13" width="9.1796875" style="40" bestFit="1" customWidth="1"/>
    <col min="14" max="14" width="6.08984375" style="40" customWidth="1"/>
    <col min="15" max="15" width="6.6328125" style="40" customWidth="1"/>
    <col min="16" max="16" width="9.26953125" style="40" bestFit="1" customWidth="1"/>
    <col min="17" max="17" width="9.1796875" style="40" customWidth="1"/>
    <col min="18" max="18" width="6.90625" style="40" customWidth="1"/>
    <col min="19" max="19" width="8.7265625" style="40"/>
    <col min="20" max="22" width="9.54296875" style="40" customWidth="1"/>
    <col min="23" max="23" width="15.453125" style="40" customWidth="1"/>
    <col min="24" max="16384" width="8.7265625" style="40"/>
  </cols>
  <sheetData>
    <row r="1" spans="1:18" ht="16.5" x14ac:dyDescent="0.2">
      <c r="A1" s="60" t="s">
        <v>13</v>
      </c>
    </row>
    <row r="3" spans="1:18" ht="26.5" customHeight="1" x14ac:dyDescent="0.2">
      <c r="A3" s="299" t="s">
        <v>26</v>
      </c>
      <c r="B3" s="299"/>
      <c r="C3" s="290" t="s">
        <v>451</v>
      </c>
      <c r="D3" s="291"/>
      <c r="E3" s="291"/>
      <c r="F3" s="291"/>
      <c r="G3" s="291"/>
      <c r="H3" s="291"/>
      <c r="I3" s="291"/>
      <c r="J3" s="291"/>
      <c r="K3" s="291"/>
      <c r="L3" s="291"/>
      <c r="M3" s="291"/>
      <c r="N3" s="291"/>
      <c r="O3" s="291"/>
      <c r="P3" s="291"/>
      <c r="Q3" s="292"/>
      <c r="R3" s="61"/>
    </row>
    <row r="4" spans="1:18" ht="26.5" customHeight="1" x14ac:dyDescent="0.2">
      <c r="A4" s="299"/>
      <c r="B4" s="299"/>
      <c r="C4" s="293"/>
      <c r="D4" s="294"/>
      <c r="E4" s="294"/>
      <c r="F4" s="294"/>
      <c r="G4" s="294"/>
      <c r="H4" s="294"/>
      <c r="I4" s="294"/>
      <c r="J4" s="294"/>
      <c r="K4" s="294"/>
      <c r="L4" s="294"/>
      <c r="M4" s="294"/>
      <c r="N4" s="294"/>
      <c r="O4" s="294"/>
      <c r="P4" s="294"/>
      <c r="Q4" s="295"/>
      <c r="R4" s="61"/>
    </row>
    <row r="5" spans="1:18" ht="26.5" customHeight="1" x14ac:dyDescent="0.2">
      <c r="A5" s="299"/>
      <c r="B5" s="299"/>
      <c r="C5" s="296"/>
      <c r="D5" s="297"/>
      <c r="E5" s="297"/>
      <c r="F5" s="297"/>
      <c r="G5" s="297"/>
      <c r="H5" s="297"/>
      <c r="I5" s="297"/>
      <c r="J5" s="297"/>
      <c r="K5" s="297"/>
      <c r="L5" s="297"/>
      <c r="M5" s="297"/>
      <c r="N5" s="297"/>
      <c r="O5" s="297"/>
      <c r="P5" s="297"/>
      <c r="Q5" s="298"/>
      <c r="R5" s="61"/>
    </row>
    <row r="6" spans="1:18" ht="21" customHeight="1" x14ac:dyDescent="0.2">
      <c r="A6" s="345" t="s">
        <v>27</v>
      </c>
      <c r="B6" s="345"/>
      <c r="C6" s="403" t="s">
        <v>452</v>
      </c>
      <c r="D6" s="291"/>
      <c r="E6" s="291"/>
      <c r="F6" s="291"/>
      <c r="G6" s="291"/>
      <c r="H6" s="291"/>
      <c r="I6" s="291"/>
      <c r="J6" s="291"/>
      <c r="K6" s="291"/>
      <c r="L6" s="291"/>
      <c r="M6" s="291"/>
      <c r="N6" s="291"/>
      <c r="O6" s="291"/>
      <c r="P6" s="291"/>
      <c r="Q6" s="292"/>
      <c r="R6" s="61"/>
    </row>
    <row r="7" spans="1:18" ht="21" customHeight="1" x14ac:dyDescent="0.2">
      <c r="A7" s="345"/>
      <c r="B7" s="345"/>
      <c r="C7" s="293"/>
      <c r="D7" s="294"/>
      <c r="E7" s="294"/>
      <c r="F7" s="294"/>
      <c r="G7" s="294"/>
      <c r="H7" s="294"/>
      <c r="I7" s="294"/>
      <c r="J7" s="294"/>
      <c r="K7" s="294"/>
      <c r="L7" s="294"/>
      <c r="M7" s="294"/>
      <c r="N7" s="294"/>
      <c r="O7" s="294"/>
      <c r="P7" s="294"/>
      <c r="Q7" s="295"/>
      <c r="R7" s="61"/>
    </row>
    <row r="8" spans="1:18" ht="21" customHeight="1" x14ac:dyDescent="0.2">
      <c r="A8" s="345"/>
      <c r="B8" s="345"/>
      <c r="C8" s="296"/>
      <c r="D8" s="297"/>
      <c r="E8" s="297"/>
      <c r="F8" s="297"/>
      <c r="G8" s="297"/>
      <c r="H8" s="297"/>
      <c r="I8" s="297"/>
      <c r="J8" s="297"/>
      <c r="K8" s="297"/>
      <c r="L8" s="297"/>
      <c r="M8" s="297"/>
      <c r="N8" s="297"/>
      <c r="O8" s="297"/>
      <c r="P8" s="297"/>
      <c r="Q8" s="298"/>
      <c r="R8" s="61"/>
    </row>
    <row r="9" spans="1:18" x14ac:dyDescent="0.2">
      <c r="A9" s="321" t="s">
        <v>399</v>
      </c>
      <c r="B9" s="377"/>
      <c r="C9" s="303" t="str">
        <f>IF(様式第１号!C4&gt;0,"令和"&amp;様式第１号!K4&amp;"年度","令和○年度")</f>
        <v>令和5年度</v>
      </c>
      <c r="D9" s="304"/>
      <c r="E9" s="304"/>
      <c r="F9" s="304"/>
      <c r="G9" s="304"/>
      <c r="H9" s="304"/>
      <c r="I9" s="304"/>
      <c r="J9" s="304"/>
      <c r="K9" s="304"/>
      <c r="L9" s="304"/>
      <c r="M9" s="304"/>
      <c r="N9" s="304"/>
      <c r="O9" s="304"/>
      <c r="P9" s="304"/>
      <c r="Q9" s="305"/>
      <c r="R9" s="39"/>
    </row>
    <row r="10" spans="1:18" ht="16.5" customHeight="1" x14ac:dyDescent="0.2">
      <c r="A10" s="396"/>
      <c r="B10" s="378"/>
      <c r="C10" s="306"/>
      <c r="D10" s="307"/>
      <c r="E10" s="307"/>
      <c r="F10" s="307"/>
      <c r="G10" s="307"/>
      <c r="H10" s="307"/>
      <c r="I10" s="307"/>
      <c r="J10" s="307"/>
      <c r="K10" s="307"/>
      <c r="L10" s="307"/>
      <c r="M10" s="307"/>
      <c r="N10" s="307"/>
      <c r="O10" s="307"/>
      <c r="P10" s="307"/>
      <c r="Q10" s="308"/>
      <c r="R10" s="39"/>
    </row>
    <row r="11" spans="1:18" x14ac:dyDescent="0.2">
      <c r="A11" s="398"/>
      <c r="B11" s="379"/>
      <c r="C11" s="309"/>
      <c r="D11" s="310"/>
      <c r="E11" s="310"/>
      <c r="F11" s="310"/>
      <c r="G11" s="310"/>
      <c r="H11" s="310"/>
      <c r="I11" s="310"/>
      <c r="J11" s="310"/>
      <c r="K11" s="310"/>
      <c r="L11" s="310"/>
      <c r="M11" s="310"/>
      <c r="N11" s="310"/>
      <c r="O11" s="310"/>
      <c r="P11" s="310"/>
      <c r="Q11" s="311"/>
      <c r="R11" s="39"/>
    </row>
    <row r="12" spans="1:18" ht="25" customHeight="1" x14ac:dyDescent="0.2">
      <c r="A12" s="321" t="s">
        <v>28</v>
      </c>
      <c r="B12" s="322"/>
      <c r="C12" s="404"/>
      <c r="D12" s="406" t="s">
        <v>438</v>
      </c>
      <c r="E12" s="407"/>
      <c r="F12" s="407"/>
      <c r="G12" s="407"/>
      <c r="H12" s="407"/>
      <c r="I12" s="407"/>
      <c r="J12" s="407"/>
      <c r="K12" s="407"/>
      <c r="L12" s="407"/>
      <c r="M12" s="407"/>
      <c r="N12" s="407"/>
      <c r="O12" s="407"/>
      <c r="P12" s="407"/>
      <c r="Q12" s="408"/>
      <c r="R12" s="62"/>
    </row>
    <row r="13" spans="1:18" ht="25" customHeight="1" x14ac:dyDescent="0.2">
      <c r="A13" s="323"/>
      <c r="B13" s="324"/>
      <c r="C13" s="405"/>
      <c r="D13" s="409"/>
      <c r="E13" s="410"/>
      <c r="F13" s="410"/>
      <c r="G13" s="410"/>
      <c r="H13" s="410"/>
      <c r="I13" s="410"/>
      <c r="J13" s="410"/>
      <c r="K13" s="410"/>
      <c r="L13" s="410"/>
      <c r="M13" s="410"/>
      <c r="N13" s="410"/>
      <c r="O13" s="410"/>
      <c r="P13" s="410"/>
      <c r="Q13" s="411"/>
      <c r="R13" s="62"/>
    </row>
    <row r="14" spans="1:18" ht="25" customHeight="1" x14ac:dyDescent="0.2">
      <c r="A14" s="323"/>
      <c r="B14" s="324"/>
      <c r="C14" s="404"/>
      <c r="D14" s="406" t="s">
        <v>439</v>
      </c>
      <c r="E14" s="407"/>
      <c r="F14" s="407"/>
      <c r="G14" s="407"/>
      <c r="H14" s="407"/>
      <c r="I14" s="407"/>
      <c r="J14" s="407"/>
      <c r="K14" s="407"/>
      <c r="L14" s="407"/>
      <c r="M14" s="407"/>
      <c r="N14" s="407"/>
      <c r="O14" s="407"/>
      <c r="P14" s="407"/>
      <c r="Q14" s="408"/>
      <c r="R14" s="62"/>
    </row>
    <row r="15" spans="1:18" ht="25" customHeight="1" x14ac:dyDescent="0.2">
      <c r="A15" s="323"/>
      <c r="B15" s="324"/>
      <c r="C15" s="405"/>
      <c r="D15" s="409"/>
      <c r="E15" s="410"/>
      <c r="F15" s="410"/>
      <c r="G15" s="410"/>
      <c r="H15" s="410"/>
      <c r="I15" s="410"/>
      <c r="J15" s="410"/>
      <c r="K15" s="410"/>
      <c r="L15" s="410"/>
      <c r="M15" s="410"/>
      <c r="N15" s="410"/>
      <c r="O15" s="410"/>
      <c r="P15" s="410"/>
      <c r="Q15" s="411"/>
      <c r="R15" s="62"/>
    </row>
    <row r="16" spans="1:18" ht="25" customHeight="1" x14ac:dyDescent="0.2">
      <c r="A16" s="323"/>
      <c r="B16" s="324"/>
      <c r="C16" s="404"/>
      <c r="D16" s="406" t="s">
        <v>440</v>
      </c>
      <c r="E16" s="407"/>
      <c r="F16" s="407"/>
      <c r="G16" s="407"/>
      <c r="H16" s="407"/>
      <c r="I16" s="407"/>
      <c r="J16" s="407"/>
      <c r="K16" s="407"/>
      <c r="L16" s="407"/>
      <c r="M16" s="407"/>
      <c r="N16" s="407"/>
      <c r="O16" s="407"/>
      <c r="P16" s="407"/>
      <c r="Q16" s="408"/>
      <c r="R16" s="62"/>
    </row>
    <row r="17" spans="1:22" ht="25" customHeight="1" x14ac:dyDescent="0.2">
      <c r="A17" s="323"/>
      <c r="B17" s="324"/>
      <c r="C17" s="405"/>
      <c r="D17" s="409"/>
      <c r="E17" s="410"/>
      <c r="F17" s="410"/>
      <c r="G17" s="410"/>
      <c r="H17" s="410"/>
      <c r="I17" s="410"/>
      <c r="J17" s="410"/>
      <c r="K17" s="410"/>
      <c r="L17" s="410"/>
      <c r="M17" s="410"/>
      <c r="N17" s="410"/>
      <c r="O17" s="410"/>
      <c r="P17" s="410"/>
      <c r="Q17" s="411"/>
      <c r="R17" s="62"/>
    </row>
    <row r="18" spans="1:22" ht="25" customHeight="1" x14ac:dyDescent="0.2">
      <c r="A18" s="323"/>
      <c r="B18" s="324"/>
      <c r="C18" s="404"/>
      <c r="D18" s="412" t="s">
        <v>402</v>
      </c>
      <c r="E18" s="413"/>
      <c r="F18" s="413"/>
      <c r="G18" s="413"/>
      <c r="H18" s="413"/>
      <c r="I18" s="413"/>
      <c r="J18" s="413"/>
      <c r="K18" s="413"/>
      <c r="L18" s="413"/>
      <c r="M18" s="413"/>
      <c r="N18" s="413"/>
      <c r="O18" s="413"/>
      <c r="P18" s="413"/>
      <c r="Q18" s="414"/>
      <c r="R18" s="63"/>
    </row>
    <row r="19" spans="1:22" ht="25" customHeight="1" x14ac:dyDescent="0.2">
      <c r="A19" s="325"/>
      <c r="B19" s="326"/>
      <c r="C19" s="405"/>
      <c r="D19" s="415"/>
      <c r="E19" s="416"/>
      <c r="F19" s="416"/>
      <c r="G19" s="416"/>
      <c r="H19" s="416"/>
      <c r="I19" s="416"/>
      <c r="J19" s="416"/>
      <c r="K19" s="416"/>
      <c r="L19" s="416"/>
      <c r="M19" s="416"/>
      <c r="N19" s="416"/>
      <c r="O19" s="416"/>
      <c r="P19" s="416"/>
      <c r="Q19" s="417"/>
      <c r="R19" s="63"/>
    </row>
    <row r="21" spans="1:22" ht="24.5" customHeight="1" x14ac:dyDescent="0.2">
      <c r="A21" s="344" t="s">
        <v>160</v>
      </c>
      <c r="B21" s="344"/>
      <c r="C21" s="327" t="s">
        <v>352</v>
      </c>
      <c r="D21" s="327"/>
      <c r="E21" s="393"/>
      <c r="F21" s="329" t="s">
        <v>361</v>
      </c>
      <c r="G21" s="329"/>
      <c r="H21" s="329"/>
      <c r="I21" s="329"/>
      <c r="J21" s="329"/>
      <c r="K21" s="329"/>
      <c r="L21" s="329"/>
      <c r="M21" s="329"/>
      <c r="N21" s="64"/>
      <c r="O21" s="64"/>
      <c r="P21" s="64"/>
      <c r="Q21" s="64"/>
      <c r="R21" s="39"/>
      <c r="T21" s="383" t="s">
        <v>348</v>
      </c>
      <c r="U21" s="383"/>
      <c r="V21" s="383"/>
    </row>
    <row r="22" spans="1:22" ht="24.5" customHeight="1" x14ac:dyDescent="0.2">
      <c r="A22" s="344"/>
      <c r="B22" s="344"/>
      <c r="C22" s="327"/>
      <c r="D22" s="327"/>
      <c r="E22" s="393"/>
      <c r="F22" s="65"/>
      <c r="G22" s="39"/>
      <c r="H22" s="39"/>
      <c r="I22" s="39"/>
      <c r="J22" s="330" t="s">
        <v>362</v>
      </c>
      <c r="K22" s="331"/>
      <c r="L22" s="331"/>
      <c r="M22" s="331"/>
      <c r="N22" s="331"/>
      <c r="O22" s="331"/>
      <c r="P22" s="331"/>
      <c r="Q22" s="332"/>
      <c r="R22" s="66"/>
      <c r="T22" s="383"/>
      <c r="U22" s="383"/>
      <c r="V22" s="383"/>
    </row>
    <row r="23" spans="1:22" ht="28" customHeight="1" x14ac:dyDescent="0.2">
      <c r="A23" s="344"/>
      <c r="B23" s="344"/>
      <c r="C23" s="377" t="s">
        <v>14</v>
      </c>
      <c r="D23" s="377"/>
      <c r="E23" s="377"/>
      <c r="F23" s="327" t="s">
        <v>401</v>
      </c>
      <c r="G23" s="327"/>
      <c r="H23" s="327"/>
      <c r="I23" s="327"/>
      <c r="J23" s="299" t="s">
        <v>349</v>
      </c>
      <c r="K23" s="299"/>
      <c r="L23" s="299"/>
      <c r="M23" s="299"/>
      <c r="N23" s="327" t="s">
        <v>400</v>
      </c>
      <c r="O23" s="299"/>
      <c r="P23" s="299"/>
      <c r="Q23" s="299"/>
      <c r="R23" s="67"/>
      <c r="T23" s="303" t="s">
        <v>350</v>
      </c>
      <c r="U23" s="304"/>
      <c r="V23" s="305"/>
    </row>
    <row r="24" spans="1:22" ht="24" x14ac:dyDescent="0.2">
      <c r="A24" s="344"/>
      <c r="B24" s="344"/>
      <c r="C24" s="378"/>
      <c r="D24" s="378"/>
      <c r="E24" s="378"/>
      <c r="F24" s="303" t="s">
        <v>0</v>
      </c>
      <c r="G24" s="304"/>
      <c r="H24" s="61">
        <f>IF(様式第１号!C4="","",様式第１号!C4)</f>
        <v>4</v>
      </c>
      <c r="I24" s="68" t="s">
        <v>338</v>
      </c>
      <c r="J24" s="303" t="s">
        <v>0</v>
      </c>
      <c r="K24" s="304"/>
      <c r="L24" s="61">
        <f>H24</f>
        <v>4</v>
      </c>
      <c r="M24" s="68" t="s">
        <v>337</v>
      </c>
      <c r="N24" s="303" t="s">
        <v>0</v>
      </c>
      <c r="O24" s="304"/>
      <c r="P24" s="61">
        <f>IF(様式第１号!C4=0,"",様式第１号!C4+1)</f>
        <v>5</v>
      </c>
      <c r="Q24" s="68" t="s">
        <v>338</v>
      </c>
      <c r="R24" s="69"/>
      <c r="T24" s="70" t="s">
        <v>0</v>
      </c>
      <c r="U24" s="61">
        <f>IF(様式第１号!C4="","",様式第１号!C4-1)</f>
        <v>3</v>
      </c>
      <c r="V24" s="68" t="s">
        <v>337</v>
      </c>
    </row>
    <row r="25" spans="1:22" x14ac:dyDescent="0.2">
      <c r="A25" s="344"/>
      <c r="B25" s="344"/>
      <c r="C25" s="379"/>
      <c r="D25" s="379"/>
      <c r="E25" s="379"/>
      <c r="F25" s="309" t="s">
        <v>16</v>
      </c>
      <c r="G25" s="310"/>
      <c r="H25" s="310"/>
      <c r="I25" s="311"/>
      <c r="J25" s="309" t="s">
        <v>15</v>
      </c>
      <c r="K25" s="310"/>
      <c r="L25" s="310"/>
      <c r="M25" s="311"/>
      <c r="N25" s="309" t="s">
        <v>16</v>
      </c>
      <c r="O25" s="310"/>
      <c r="P25" s="310"/>
      <c r="Q25" s="311"/>
      <c r="R25" s="67"/>
      <c r="T25" s="309" t="s">
        <v>15</v>
      </c>
      <c r="U25" s="310"/>
      <c r="V25" s="311"/>
    </row>
    <row r="26" spans="1:22" ht="36" customHeight="1" x14ac:dyDescent="0.2">
      <c r="A26" s="344"/>
      <c r="B26" s="344"/>
      <c r="C26" s="377" t="s">
        <v>17</v>
      </c>
      <c r="D26" s="380" t="s">
        <v>18</v>
      </c>
      <c r="E26" s="380"/>
      <c r="F26" s="71"/>
      <c r="G26" s="55"/>
      <c r="H26" s="72">
        <v>6300</v>
      </c>
      <c r="I26" s="73" t="s">
        <v>19</v>
      </c>
      <c r="J26" s="71"/>
      <c r="K26" s="55"/>
      <c r="L26" s="72">
        <v>6187</v>
      </c>
      <c r="M26" s="73" t="s">
        <v>19</v>
      </c>
      <c r="N26" s="71"/>
      <c r="O26" s="55"/>
      <c r="P26" s="72">
        <v>6000</v>
      </c>
      <c r="Q26" s="73" t="s">
        <v>19</v>
      </c>
      <c r="R26" s="39"/>
      <c r="T26" s="74"/>
      <c r="U26" s="291">
        <v>6500</v>
      </c>
      <c r="V26" s="75"/>
    </row>
    <row r="27" spans="1:22" s="80" customFormat="1" ht="30" customHeight="1" x14ac:dyDescent="0.2">
      <c r="A27" s="344"/>
      <c r="B27" s="344"/>
      <c r="C27" s="378"/>
      <c r="D27" s="381"/>
      <c r="E27" s="381"/>
      <c r="F27" s="71"/>
      <c r="G27" s="76" t="s">
        <v>0</v>
      </c>
      <c r="H27" s="77">
        <f>IF(様式第１号!C4="","",U24)</f>
        <v>3</v>
      </c>
      <c r="I27" s="78" t="s">
        <v>351</v>
      </c>
      <c r="J27" s="55"/>
      <c r="K27" s="76" t="s">
        <v>0</v>
      </c>
      <c r="L27" s="77">
        <f>H27</f>
        <v>3</v>
      </c>
      <c r="M27" s="78" t="s">
        <v>351</v>
      </c>
      <c r="N27" s="55"/>
      <c r="O27" s="76" t="s">
        <v>0</v>
      </c>
      <c r="P27" s="77">
        <f>IF(様式第１号!C4=0,"",様式第１号!C4)</f>
        <v>4</v>
      </c>
      <c r="Q27" s="78" t="s">
        <v>351</v>
      </c>
      <c r="R27" s="79"/>
      <c r="T27" s="71"/>
      <c r="U27" s="294"/>
      <c r="V27" s="81" t="s">
        <v>339</v>
      </c>
    </row>
    <row r="28" spans="1:22" ht="36" customHeight="1" x14ac:dyDescent="0.2">
      <c r="A28" s="344"/>
      <c r="B28" s="344"/>
      <c r="C28" s="379"/>
      <c r="D28" s="382"/>
      <c r="E28" s="382"/>
      <c r="F28" s="82"/>
      <c r="G28" s="82"/>
      <c r="H28" s="689">
        <f>IF(H26=0,"",(1-(H26/U26))*100)</f>
        <v>3.0769230769230771</v>
      </c>
      <c r="I28" s="84" t="s">
        <v>343</v>
      </c>
      <c r="J28" s="83"/>
      <c r="K28" s="82"/>
      <c r="L28" s="689">
        <f>IF(L26=0,"",(1-(L26/H26))*100)</f>
        <v>1.7936507936507917</v>
      </c>
      <c r="M28" s="84" t="s">
        <v>343</v>
      </c>
      <c r="N28" s="83"/>
      <c r="O28" s="82"/>
      <c r="P28" s="689">
        <f>IF(P26=0,"",(1-(P26/L26))*100)</f>
        <v>3.0224664619363129</v>
      </c>
      <c r="Q28" s="84" t="s">
        <v>343</v>
      </c>
      <c r="R28" s="85"/>
      <c r="T28" s="82"/>
      <c r="U28" s="297"/>
      <c r="V28" s="86"/>
    </row>
    <row r="29" spans="1:22" ht="36" customHeight="1" x14ac:dyDescent="0.2">
      <c r="A29" s="344"/>
      <c r="B29" s="344"/>
      <c r="C29" s="377" t="s">
        <v>20</v>
      </c>
      <c r="D29" s="380" t="s">
        <v>21</v>
      </c>
      <c r="E29" s="380"/>
      <c r="F29" s="74"/>
      <c r="G29" s="55"/>
      <c r="H29" s="72">
        <v>0</v>
      </c>
      <c r="I29" s="73" t="s">
        <v>19</v>
      </c>
      <c r="J29" s="74"/>
      <c r="K29" s="55"/>
      <c r="L29" s="72">
        <v>0</v>
      </c>
      <c r="M29" s="73" t="s">
        <v>19</v>
      </c>
      <c r="N29" s="74"/>
      <c r="O29" s="55"/>
      <c r="P29" s="72">
        <v>0</v>
      </c>
      <c r="Q29" s="73" t="s">
        <v>19</v>
      </c>
      <c r="R29" s="39"/>
      <c r="T29" s="74"/>
      <c r="U29" s="291">
        <v>0</v>
      </c>
      <c r="V29" s="75"/>
    </row>
    <row r="30" spans="1:22" s="80" customFormat="1" ht="30" customHeight="1" x14ac:dyDescent="0.2">
      <c r="A30" s="344"/>
      <c r="B30" s="344"/>
      <c r="C30" s="378"/>
      <c r="D30" s="381"/>
      <c r="E30" s="381"/>
      <c r="F30" s="71"/>
      <c r="G30" s="76" t="s">
        <v>0</v>
      </c>
      <c r="H30" s="77">
        <f>IF(様式第１号!C4=0,"",U24)</f>
        <v>3</v>
      </c>
      <c r="I30" s="78" t="s">
        <v>351</v>
      </c>
      <c r="J30" s="55"/>
      <c r="K30" s="76" t="s">
        <v>0</v>
      </c>
      <c r="L30" s="77">
        <f>H30</f>
        <v>3</v>
      </c>
      <c r="M30" s="78" t="s">
        <v>351</v>
      </c>
      <c r="N30" s="55"/>
      <c r="O30" s="76" t="s">
        <v>0</v>
      </c>
      <c r="P30" s="77">
        <f>IF(様式第１号!C4=0,"",様式第１号!C4)</f>
        <v>4</v>
      </c>
      <c r="Q30" s="78" t="s">
        <v>351</v>
      </c>
      <c r="R30" s="79"/>
      <c r="T30" s="71"/>
      <c r="U30" s="294"/>
      <c r="V30" s="81" t="s">
        <v>339</v>
      </c>
    </row>
    <row r="31" spans="1:22" ht="36" customHeight="1" x14ac:dyDescent="0.2">
      <c r="A31" s="344"/>
      <c r="B31" s="344"/>
      <c r="C31" s="379"/>
      <c r="D31" s="382"/>
      <c r="E31" s="382"/>
      <c r="F31" s="82"/>
      <c r="G31" s="82"/>
      <c r="H31" s="83" t="str">
        <f>IF(H29=0,"",(1-(H29/U29))*100)</f>
        <v/>
      </c>
      <c r="I31" s="84" t="s">
        <v>343</v>
      </c>
      <c r="J31" s="83"/>
      <c r="K31" s="82"/>
      <c r="L31" s="83" t="str">
        <f>IF(L29=0,"",(1-(L29/H29))*100)</f>
        <v/>
      </c>
      <c r="M31" s="84" t="s">
        <v>343</v>
      </c>
      <c r="N31" s="83"/>
      <c r="O31" s="82"/>
      <c r="P31" s="83" t="str">
        <f>IF(P29=0,"",(1-(P29/L29))*100)</f>
        <v/>
      </c>
      <c r="Q31" s="84" t="s">
        <v>343</v>
      </c>
      <c r="R31" s="85"/>
      <c r="T31" s="82"/>
      <c r="U31" s="297"/>
      <c r="V31" s="86"/>
    </row>
    <row r="32" spans="1:22" ht="36" customHeight="1" x14ac:dyDescent="0.2">
      <c r="A32" s="344"/>
      <c r="B32" s="344"/>
      <c r="C32" s="377" t="s">
        <v>22</v>
      </c>
      <c r="D32" s="380" t="s">
        <v>23</v>
      </c>
      <c r="E32" s="380"/>
      <c r="F32" s="74"/>
      <c r="G32" s="55"/>
      <c r="H32" s="72">
        <v>0</v>
      </c>
      <c r="I32" s="73" t="s">
        <v>339</v>
      </c>
      <c r="J32" s="74"/>
      <c r="K32" s="55"/>
      <c r="L32" s="72">
        <v>0</v>
      </c>
      <c r="M32" s="73" t="s">
        <v>19</v>
      </c>
      <c r="N32" s="74"/>
      <c r="O32" s="55"/>
      <c r="P32" s="72">
        <v>0</v>
      </c>
      <c r="Q32" s="73" t="s">
        <v>339</v>
      </c>
      <c r="R32" s="39"/>
      <c r="T32" s="74"/>
      <c r="U32" s="291">
        <v>0</v>
      </c>
      <c r="V32" s="75"/>
    </row>
    <row r="33" spans="1:24" s="80" customFormat="1" ht="30" customHeight="1" x14ac:dyDescent="0.2">
      <c r="A33" s="344"/>
      <c r="B33" s="344"/>
      <c r="C33" s="378"/>
      <c r="D33" s="381"/>
      <c r="E33" s="381"/>
      <c r="F33" s="71"/>
      <c r="G33" s="76" t="s">
        <v>0</v>
      </c>
      <c r="H33" s="77">
        <f>IF(様式第１号!C4=0,"",U24)</f>
        <v>3</v>
      </c>
      <c r="I33" s="78" t="s">
        <v>351</v>
      </c>
      <c r="J33" s="55"/>
      <c r="K33" s="76" t="s">
        <v>0</v>
      </c>
      <c r="L33" s="77">
        <f>H33</f>
        <v>3</v>
      </c>
      <c r="M33" s="78" t="s">
        <v>351</v>
      </c>
      <c r="N33" s="55"/>
      <c r="O33" s="76" t="s">
        <v>0</v>
      </c>
      <c r="P33" s="77">
        <f>IF(様式第１号!C4=0,"",様式第１号!C4)</f>
        <v>4</v>
      </c>
      <c r="Q33" s="78" t="s">
        <v>351</v>
      </c>
      <c r="R33" s="79"/>
      <c r="T33" s="71"/>
      <c r="U33" s="294"/>
      <c r="V33" s="81" t="s">
        <v>339</v>
      </c>
    </row>
    <row r="34" spans="1:24" ht="36" customHeight="1" x14ac:dyDescent="0.2">
      <c r="A34" s="344"/>
      <c r="B34" s="344"/>
      <c r="C34" s="379"/>
      <c r="D34" s="382"/>
      <c r="E34" s="382"/>
      <c r="F34" s="87"/>
      <c r="G34" s="82"/>
      <c r="H34" s="83" t="str">
        <f>IF(H32=0,"",(1-(H32/U32))*100)</f>
        <v/>
      </c>
      <c r="I34" s="84" t="s">
        <v>343</v>
      </c>
      <c r="J34" s="61"/>
      <c r="K34" s="82"/>
      <c r="L34" s="83" t="str">
        <f>IF(L32=0,"",(1-(L32/H32))*100)</f>
        <v/>
      </c>
      <c r="M34" s="84" t="s">
        <v>343</v>
      </c>
      <c r="N34" s="61"/>
      <c r="O34" s="82"/>
      <c r="P34" s="83" t="str">
        <f>IF(P32=0,"",(1-(P32/L32))*100)</f>
        <v/>
      </c>
      <c r="Q34" s="84" t="s">
        <v>343</v>
      </c>
      <c r="R34" s="85"/>
      <c r="T34" s="87"/>
      <c r="U34" s="297"/>
      <c r="V34" s="73"/>
    </row>
    <row r="35" spans="1:24" ht="36" customHeight="1" x14ac:dyDescent="0.2">
      <c r="A35" s="344"/>
      <c r="B35" s="344"/>
      <c r="C35" s="377" t="s">
        <v>34</v>
      </c>
      <c r="D35" s="377"/>
      <c r="E35" s="377"/>
      <c r="F35" s="88"/>
      <c r="G35" s="61"/>
      <c r="H35" s="61">
        <f>SUM(H26,H29,H32)</f>
        <v>6300</v>
      </c>
      <c r="I35" s="73" t="s">
        <v>339</v>
      </c>
      <c r="J35" s="88"/>
      <c r="K35" s="61"/>
      <c r="L35" s="61">
        <f>SUM(L26,L29,L32)</f>
        <v>6187</v>
      </c>
      <c r="M35" s="73" t="s">
        <v>19</v>
      </c>
      <c r="N35" s="88"/>
      <c r="O35" s="61"/>
      <c r="P35" s="61">
        <f>SUM(P26,P29,P32)</f>
        <v>6000</v>
      </c>
      <c r="Q35" s="73" t="s">
        <v>339</v>
      </c>
      <c r="R35" s="39"/>
      <c r="T35" s="88"/>
      <c r="U35" s="291">
        <f>SUM(U26,U29,U32)</f>
        <v>6500</v>
      </c>
      <c r="V35" s="75"/>
    </row>
    <row r="36" spans="1:24" ht="30" customHeight="1" x14ac:dyDescent="0.2">
      <c r="A36" s="344"/>
      <c r="B36" s="344"/>
      <c r="C36" s="378"/>
      <c r="D36" s="378"/>
      <c r="E36" s="378"/>
      <c r="F36" s="87"/>
      <c r="G36" s="76" t="s">
        <v>0</v>
      </c>
      <c r="H36" s="77">
        <f>IF(様式第１号!C4=0,"",U24)</f>
        <v>3</v>
      </c>
      <c r="I36" s="78" t="s">
        <v>351</v>
      </c>
      <c r="J36" s="61"/>
      <c r="K36" s="76" t="s">
        <v>0</v>
      </c>
      <c r="L36" s="77">
        <f>H36</f>
        <v>3</v>
      </c>
      <c r="M36" s="78" t="s">
        <v>351</v>
      </c>
      <c r="N36" s="61"/>
      <c r="O36" s="76" t="s">
        <v>0</v>
      </c>
      <c r="P36" s="77">
        <f>IF(様式第１号!C4=0,"",様式第１号!C4)</f>
        <v>4</v>
      </c>
      <c r="Q36" s="78" t="s">
        <v>351</v>
      </c>
      <c r="R36" s="79"/>
      <c r="T36" s="87"/>
      <c r="U36" s="294"/>
      <c r="V36" s="73" t="s">
        <v>339</v>
      </c>
    </row>
    <row r="37" spans="1:24" ht="36" customHeight="1" x14ac:dyDescent="0.2">
      <c r="A37" s="344"/>
      <c r="B37" s="344"/>
      <c r="C37" s="379"/>
      <c r="D37" s="379"/>
      <c r="E37" s="379"/>
      <c r="F37" s="57"/>
      <c r="G37" s="57"/>
      <c r="H37" s="690">
        <f>IF(H35=0,"",(1-(H35/U35))*100)</f>
        <v>3.0769230769230771</v>
      </c>
      <c r="I37" s="84" t="s">
        <v>343</v>
      </c>
      <c r="J37" s="89"/>
      <c r="K37" s="57"/>
      <c r="L37" s="689">
        <f>IF(L35=0,"",(1-(L35/H35))*100)</f>
        <v>1.7936507936507917</v>
      </c>
      <c r="M37" s="84" t="s">
        <v>343</v>
      </c>
      <c r="N37" s="89"/>
      <c r="O37" s="57"/>
      <c r="P37" s="690">
        <f>IF(P35=0,"",(1-(P35/L35))*100)</f>
        <v>3.0224664619363129</v>
      </c>
      <c r="Q37" s="84" t="s">
        <v>343</v>
      </c>
      <c r="R37" s="85"/>
      <c r="T37" s="57"/>
      <c r="U37" s="297"/>
      <c r="V37" s="86"/>
    </row>
    <row r="38" spans="1:24" ht="36" customHeight="1" x14ac:dyDescent="0.2">
      <c r="A38" s="344" t="s">
        <v>165</v>
      </c>
      <c r="B38" s="344"/>
      <c r="C38" s="391" t="s">
        <v>36</v>
      </c>
      <c r="D38" s="391"/>
      <c r="E38" s="391"/>
      <c r="F38" s="293"/>
      <c r="G38" s="294"/>
      <c r="H38" s="392"/>
      <c r="I38" s="90" t="s">
        <v>170</v>
      </c>
      <c r="J38" s="293"/>
      <c r="K38" s="294"/>
      <c r="L38" s="392"/>
      <c r="M38" s="90" t="s">
        <v>169</v>
      </c>
      <c r="N38" s="293"/>
      <c r="O38" s="294"/>
      <c r="P38" s="392"/>
      <c r="Q38" s="90" t="s">
        <v>170</v>
      </c>
      <c r="R38" s="91"/>
      <c r="T38" s="293"/>
      <c r="U38" s="392"/>
      <c r="V38" s="90" t="s">
        <v>169</v>
      </c>
    </row>
    <row r="39" spans="1:24" ht="36" customHeight="1" x14ac:dyDescent="0.2">
      <c r="A39" s="344"/>
      <c r="B39" s="390"/>
      <c r="C39" s="394" t="s">
        <v>35</v>
      </c>
      <c r="D39" s="377"/>
      <c r="E39" s="395"/>
      <c r="F39" s="92"/>
      <c r="G39" s="93"/>
      <c r="H39" s="94" t="str">
        <f>IF(F38=0,"",H35/F38)</f>
        <v/>
      </c>
      <c r="I39" s="75"/>
      <c r="J39" s="92"/>
      <c r="K39" s="93"/>
      <c r="L39" s="94" t="str">
        <f>IF(J38=0,"",L35/J38)</f>
        <v/>
      </c>
      <c r="M39" s="75"/>
      <c r="N39" s="92"/>
      <c r="O39" s="93"/>
      <c r="P39" s="94" t="str">
        <f>IF(N38=0,"",P35/N38)</f>
        <v/>
      </c>
      <c r="Q39" s="75"/>
      <c r="R39" s="39"/>
      <c r="T39" s="92"/>
      <c r="U39" s="291" t="str">
        <f>IF(T38=0,"0",U35/T38)</f>
        <v>0</v>
      </c>
      <c r="V39" s="75"/>
    </row>
    <row r="40" spans="1:24" ht="30" customHeight="1" x14ac:dyDescent="0.2">
      <c r="A40" s="344"/>
      <c r="B40" s="390"/>
      <c r="C40" s="396"/>
      <c r="D40" s="378"/>
      <c r="E40" s="397"/>
      <c r="F40" s="95"/>
      <c r="G40" s="76" t="s">
        <v>0</v>
      </c>
      <c r="H40" s="77">
        <f>IF(様式第１号!C4=0,"",様式第１号!C4-1)</f>
        <v>3</v>
      </c>
      <c r="I40" s="78" t="s">
        <v>351</v>
      </c>
      <c r="J40" s="67"/>
      <c r="K40" s="76" t="s">
        <v>0</v>
      </c>
      <c r="L40" s="77">
        <f>H40</f>
        <v>3</v>
      </c>
      <c r="M40" s="78" t="s">
        <v>351</v>
      </c>
      <c r="N40" s="67"/>
      <c r="O40" s="76" t="s">
        <v>0</v>
      </c>
      <c r="P40" s="77">
        <f>IF(様式第１号!C4=0,"",様式第１号!C4)</f>
        <v>4</v>
      </c>
      <c r="Q40" s="78" t="s">
        <v>351</v>
      </c>
      <c r="R40" s="79"/>
      <c r="T40" s="95"/>
      <c r="U40" s="294"/>
      <c r="V40" s="73"/>
    </row>
    <row r="41" spans="1:24" ht="36" customHeight="1" x14ac:dyDescent="0.2">
      <c r="A41" s="344"/>
      <c r="B41" s="390"/>
      <c r="C41" s="398"/>
      <c r="D41" s="379"/>
      <c r="E41" s="399"/>
      <c r="F41" s="96"/>
      <c r="G41" s="96"/>
      <c r="H41" s="89" t="str">
        <f>IF(H39="","",(1-(H39/U39))*100)</f>
        <v/>
      </c>
      <c r="I41" s="84" t="s">
        <v>343</v>
      </c>
      <c r="J41" s="97"/>
      <c r="K41" s="96"/>
      <c r="L41" s="89" t="str">
        <f>IF(L39="","",(1-(L39/H39))*100)</f>
        <v/>
      </c>
      <c r="M41" s="84" t="s">
        <v>343</v>
      </c>
      <c r="N41" s="97"/>
      <c r="O41" s="96"/>
      <c r="P41" s="89" t="str">
        <f>IF(P39="","",(1-(P39/L39))*100)</f>
        <v/>
      </c>
      <c r="Q41" s="84" t="s">
        <v>343</v>
      </c>
      <c r="R41" s="85"/>
      <c r="T41" s="96"/>
      <c r="U41" s="297"/>
      <c r="V41" s="86"/>
    </row>
    <row r="42" spans="1:24" ht="64" customHeight="1" x14ac:dyDescent="0.2">
      <c r="A42" s="344"/>
      <c r="B42" s="344"/>
      <c r="C42" s="400" t="s">
        <v>340</v>
      </c>
      <c r="D42" s="400"/>
      <c r="E42" s="400"/>
      <c r="F42" s="401"/>
      <c r="G42" s="349"/>
      <c r="H42" s="349"/>
      <c r="I42" s="349"/>
      <c r="J42" s="349"/>
      <c r="K42" s="349"/>
      <c r="L42" s="349"/>
      <c r="M42" s="349"/>
      <c r="N42" s="349"/>
      <c r="O42" s="349"/>
      <c r="P42" s="349"/>
      <c r="Q42" s="402"/>
      <c r="R42" s="61"/>
    </row>
    <row r="44" spans="1:24" ht="24.5" customHeight="1" x14ac:dyDescent="0.2">
      <c r="A44" s="321" t="s">
        <v>423</v>
      </c>
      <c r="B44" s="322"/>
      <c r="C44" s="327" t="s">
        <v>352</v>
      </c>
      <c r="D44" s="327"/>
      <c r="E44" s="327"/>
      <c r="F44" s="328" t="s">
        <v>363</v>
      </c>
      <c r="G44" s="329"/>
      <c r="H44" s="329"/>
      <c r="I44" s="329"/>
      <c r="J44" s="329"/>
      <c r="K44" s="329"/>
      <c r="L44" s="329"/>
      <c r="M44" s="329"/>
      <c r="N44" s="64"/>
      <c r="O44" s="64"/>
      <c r="P44" s="64"/>
      <c r="Q44" s="64"/>
      <c r="R44" s="39"/>
    </row>
    <row r="45" spans="1:24" ht="24.5" customHeight="1" x14ac:dyDescent="0.2">
      <c r="A45" s="323"/>
      <c r="B45" s="324"/>
      <c r="C45" s="327"/>
      <c r="D45" s="327"/>
      <c r="E45" s="327"/>
      <c r="F45" s="39"/>
      <c r="G45" s="39"/>
      <c r="H45" s="39"/>
      <c r="I45" s="39"/>
      <c r="J45" s="330" t="s">
        <v>364</v>
      </c>
      <c r="K45" s="331"/>
      <c r="L45" s="331"/>
      <c r="M45" s="331"/>
      <c r="N45" s="331"/>
      <c r="O45" s="331"/>
      <c r="P45" s="331"/>
      <c r="Q45" s="332"/>
      <c r="R45" s="66"/>
      <c r="T45" s="383" t="str">
        <f>IF(様式第１号!C4="","","令和"&amp;様式第１号!C4&amp;"年度の電気使用量（合計）")</f>
        <v>令和4年度の電気使用量（合計）</v>
      </c>
      <c r="U45" s="383"/>
      <c r="V45" s="383"/>
      <c r="W45" s="98">
        <v>10000</v>
      </c>
      <c r="X45" s="40" t="s">
        <v>419</v>
      </c>
    </row>
    <row r="46" spans="1:24" ht="28" customHeight="1" x14ac:dyDescent="0.2">
      <c r="A46" s="323"/>
      <c r="B46" s="324"/>
      <c r="C46" s="327"/>
      <c r="D46" s="327"/>
      <c r="E46" s="327"/>
      <c r="F46" s="389" t="s">
        <v>401</v>
      </c>
      <c r="G46" s="327"/>
      <c r="H46" s="327"/>
      <c r="I46" s="327"/>
      <c r="J46" s="299" t="s">
        <v>349</v>
      </c>
      <c r="K46" s="299"/>
      <c r="L46" s="299"/>
      <c r="M46" s="299"/>
      <c r="N46" s="327" t="s">
        <v>400</v>
      </c>
      <c r="O46" s="299"/>
      <c r="P46" s="299"/>
      <c r="Q46" s="299"/>
      <c r="R46" s="67"/>
      <c r="S46" s="99"/>
    </row>
    <row r="47" spans="1:24" ht="24" customHeight="1" x14ac:dyDescent="0.2">
      <c r="A47" s="323"/>
      <c r="B47" s="324"/>
      <c r="C47" s="327"/>
      <c r="D47" s="327"/>
      <c r="E47" s="327"/>
      <c r="F47" s="100" t="s">
        <v>0</v>
      </c>
      <c r="G47" s="101">
        <f>IF(様式第１号!C4=0,"",様式第１号!C4)</f>
        <v>4</v>
      </c>
      <c r="H47" s="102" t="s">
        <v>38</v>
      </c>
      <c r="I47" s="103"/>
      <c r="J47" s="104" t="s">
        <v>0</v>
      </c>
      <c r="K47" s="101">
        <f>IF(L24=0,"",L24)</f>
        <v>4</v>
      </c>
      <c r="L47" s="102" t="s">
        <v>37</v>
      </c>
      <c r="M47" s="103"/>
      <c r="N47" s="104" t="s">
        <v>0</v>
      </c>
      <c r="O47" s="101">
        <f>IF(P24=0,"",P24)</f>
        <v>5</v>
      </c>
      <c r="P47" s="102" t="s">
        <v>38</v>
      </c>
      <c r="Q47" s="103"/>
      <c r="R47" s="99"/>
      <c r="S47" s="39"/>
      <c r="T47" s="383" t="str">
        <f>IF(様式第１号!C4="","","令和"&amp;様式第１号!C4&amp;"年度の再エネ電気等供給量")</f>
        <v>令和4年度の再エネ電気等供給量</v>
      </c>
      <c r="U47" s="383"/>
      <c r="V47" s="383"/>
    </row>
    <row r="48" spans="1:24" ht="83.5" customHeight="1" x14ac:dyDescent="0.2">
      <c r="A48" s="323"/>
      <c r="B48" s="324"/>
      <c r="C48" s="384" t="s">
        <v>424</v>
      </c>
      <c r="D48" s="384"/>
      <c r="E48" s="384"/>
      <c r="F48" s="105"/>
      <c r="G48" s="385">
        <v>5</v>
      </c>
      <c r="H48" s="386"/>
      <c r="I48" s="106" t="s">
        <v>418</v>
      </c>
      <c r="J48" s="107"/>
      <c r="K48" s="387">
        <f>IF(T48="","",T48/W45*100)</f>
        <v>10</v>
      </c>
      <c r="L48" s="388"/>
      <c r="M48" s="106" t="s">
        <v>417</v>
      </c>
      <c r="N48" s="107"/>
      <c r="O48" s="357">
        <v>15</v>
      </c>
      <c r="P48" s="358"/>
      <c r="Q48" s="106" t="s">
        <v>417</v>
      </c>
      <c r="R48" s="39"/>
      <c r="S48" s="39"/>
      <c r="T48" s="289">
        <v>1000</v>
      </c>
      <c r="U48" s="289"/>
      <c r="V48" s="289"/>
      <c r="W48" s="40" t="s">
        <v>419</v>
      </c>
    </row>
    <row r="49" spans="1:23" ht="83.5" customHeight="1" x14ac:dyDescent="0.2">
      <c r="A49" s="323"/>
      <c r="B49" s="324"/>
      <c r="C49" s="384" t="s">
        <v>421</v>
      </c>
      <c r="D49" s="384"/>
      <c r="E49" s="384"/>
      <c r="F49" s="105"/>
      <c r="G49" s="385">
        <v>0</v>
      </c>
      <c r="H49" s="386"/>
      <c r="I49" s="106" t="s">
        <v>418</v>
      </c>
      <c r="J49" s="107"/>
      <c r="K49" s="387">
        <f>IF(T49="","",T49/W45*100)</f>
        <v>0</v>
      </c>
      <c r="L49" s="388"/>
      <c r="M49" s="106" t="s">
        <v>417</v>
      </c>
      <c r="N49" s="107"/>
      <c r="O49" s="357">
        <v>0</v>
      </c>
      <c r="P49" s="358"/>
      <c r="Q49" s="106" t="s">
        <v>417</v>
      </c>
      <c r="R49" s="39"/>
      <c r="S49" s="39"/>
      <c r="T49" s="289">
        <v>0</v>
      </c>
      <c r="U49" s="289"/>
      <c r="V49" s="289"/>
      <c r="W49" s="40" t="s">
        <v>419</v>
      </c>
    </row>
    <row r="50" spans="1:23" ht="83.5" customHeight="1" x14ac:dyDescent="0.2">
      <c r="A50" s="323"/>
      <c r="B50" s="324"/>
      <c r="C50" s="384" t="s">
        <v>422</v>
      </c>
      <c r="D50" s="384"/>
      <c r="E50" s="384"/>
      <c r="F50" s="105"/>
      <c r="G50" s="385">
        <v>0</v>
      </c>
      <c r="H50" s="386"/>
      <c r="I50" s="106" t="s">
        <v>418</v>
      </c>
      <c r="J50" s="107"/>
      <c r="K50" s="387">
        <f>IF(T50="","",T50/W45*100)</f>
        <v>0</v>
      </c>
      <c r="L50" s="388"/>
      <c r="M50" s="106" t="s">
        <v>417</v>
      </c>
      <c r="N50" s="107"/>
      <c r="O50" s="357">
        <v>5</v>
      </c>
      <c r="P50" s="358"/>
      <c r="Q50" s="106" t="s">
        <v>417</v>
      </c>
      <c r="R50" s="39"/>
      <c r="S50" s="39"/>
      <c r="T50" s="289">
        <v>0</v>
      </c>
      <c r="U50" s="289"/>
      <c r="V50" s="289"/>
      <c r="W50" s="40" t="s">
        <v>419</v>
      </c>
    </row>
    <row r="51" spans="1:23" ht="22" customHeight="1" x14ac:dyDescent="0.2">
      <c r="A51" s="323"/>
      <c r="B51" s="324"/>
      <c r="C51" s="359" t="s">
        <v>420</v>
      </c>
      <c r="D51" s="360"/>
      <c r="E51" s="361"/>
      <c r="F51" s="365"/>
      <c r="G51" s="367">
        <f>IF(COUNT(G48:H50)=0,"",SUM(G48:H50))</f>
        <v>5</v>
      </c>
      <c r="H51" s="368"/>
      <c r="I51" s="371" t="s">
        <v>418</v>
      </c>
      <c r="J51" s="365"/>
      <c r="K51" s="373">
        <f>IF(COUNT(T48:V50)=0,"",SUM(T48:V50)/W45*100)</f>
        <v>10</v>
      </c>
      <c r="L51" s="374"/>
      <c r="M51" s="371" t="s">
        <v>417</v>
      </c>
      <c r="N51" s="365"/>
      <c r="O51" s="367">
        <f>IF(COUNT(O48:P50)=0,"",SUM(O48:P50))</f>
        <v>20</v>
      </c>
      <c r="P51" s="368"/>
      <c r="Q51" s="371" t="s">
        <v>417</v>
      </c>
      <c r="R51" s="39"/>
      <c r="S51" s="39"/>
      <c r="T51" s="67"/>
      <c r="U51" s="67"/>
      <c r="V51" s="67"/>
    </row>
    <row r="52" spans="1:23" ht="22" customHeight="1" x14ac:dyDescent="0.2">
      <c r="A52" s="325"/>
      <c r="B52" s="326"/>
      <c r="C52" s="362"/>
      <c r="D52" s="363"/>
      <c r="E52" s="364"/>
      <c r="F52" s="366"/>
      <c r="G52" s="369"/>
      <c r="H52" s="370"/>
      <c r="I52" s="372"/>
      <c r="J52" s="366"/>
      <c r="K52" s="375"/>
      <c r="L52" s="376"/>
      <c r="M52" s="372"/>
      <c r="N52" s="366"/>
      <c r="O52" s="369"/>
      <c r="P52" s="370"/>
      <c r="Q52" s="372"/>
      <c r="R52" s="39"/>
      <c r="S52" s="39"/>
      <c r="T52" s="67"/>
      <c r="U52" s="67"/>
      <c r="V52" s="67"/>
    </row>
    <row r="54" spans="1:23" ht="30" customHeight="1" x14ac:dyDescent="0.2">
      <c r="A54" s="303" t="s">
        <v>356</v>
      </c>
      <c r="B54" s="304"/>
      <c r="C54" s="304"/>
      <c r="D54" s="304"/>
      <c r="E54" s="305"/>
      <c r="F54" s="300" t="s">
        <v>0</v>
      </c>
      <c r="G54" s="301"/>
      <c r="H54" s="108">
        <f>IF(様式第１号!C4="","",様式第１号!C4-1)</f>
        <v>3</v>
      </c>
      <c r="I54" s="109" t="s">
        <v>30</v>
      </c>
      <c r="J54" s="110"/>
      <c r="K54" s="108"/>
      <c r="L54" s="349">
        <v>0</v>
      </c>
      <c r="M54" s="349"/>
      <c r="N54" s="349"/>
      <c r="O54" s="349"/>
      <c r="P54" s="349"/>
      <c r="Q54" s="109" t="s">
        <v>355</v>
      </c>
      <c r="R54" s="39"/>
    </row>
    <row r="55" spans="1:23" ht="30" customHeight="1" x14ac:dyDescent="0.2">
      <c r="A55" s="309"/>
      <c r="B55" s="310"/>
      <c r="C55" s="310"/>
      <c r="D55" s="310"/>
      <c r="E55" s="311"/>
      <c r="F55" s="300" t="s">
        <v>0</v>
      </c>
      <c r="G55" s="301"/>
      <c r="H55" s="108">
        <f>IF(様式第１号!C4="","",様式第１号!C4)</f>
        <v>4</v>
      </c>
      <c r="I55" s="109" t="s">
        <v>30</v>
      </c>
      <c r="J55" s="110"/>
      <c r="K55" s="108"/>
      <c r="L55" s="349">
        <v>0</v>
      </c>
      <c r="M55" s="349"/>
      <c r="N55" s="349"/>
      <c r="O55" s="349"/>
      <c r="P55" s="349"/>
      <c r="Q55" s="109" t="s">
        <v>355</v>
      </c>
      <c r="R55" s="39"/>
    </row>
    <row r="57" spans="1:23" ht="28.5" customHeight="1" x14ac:dyDescent="0.2">
      <c r="A57" s="350" t="s">
        <v>354</v>
      </c>
      <c r="B57" s="350"/>
      <c r="C57" s="351" t="s">
        <v>30</v>
      </c>
      <c r="D57" s="352"/>
      <c r="E57" s="353" t="s">
        <v>31</v>
      </c>
      <c r="F57" s="354"/>
      <c r="G57" s="355"/>
      <c r="H57" s="351" t="s">
        <v>32</v>
      </c>
      <c r="I57" s="356"/>
      <c r="J57" s="356"/>
      <c r="K57" s="356"/>
      <c r="L57" s="352"/>
      <c r="M57" s="351" t="s">
        <v>353</v>
      </c>
      <c r="N57" s="356"/>
      <c r="O57" s="356"/>
      <c r="P57" s="356"/>
      <c r="Q57" s="352"/>
      <c r="R57" s="111"/>
    </row>
    <row r="58" spans="1:23" ht="50" customHeight="1" x14ac:dyDescent="0.2">
      <c r="A58" s="350"/>
      <c r="B58" s="350"/>
      <c r="C58" s="345" t="s">
        <v>33</v>
      </c>
      <c r="D58" s="345">
        <f>IF(様式第１号!C4="","",様式第１号!C4)</f>
        <v>4</v>
      </c>
      <c r="E58" s="290" t="s">
        <v>456</v>
      </c>
      <c r="F58" s="291"/>
      <c r="G58" s="292"/>
      <c r="H58" s="290" t="s">
        <v>458</v>
      </c>
      <c r="I58" s="291"/>
      <c r="J58" s="291"/>
      <c r="K58" s="291"/>
      <c r="L58" s="292"/>
      <c r="M58" s="334" t="s">
        <v>462</v>
      </c>
      <c r="N58" s="335"/>
      <c r="O58" s="335"/>
      <c r="P58" s="335"/>
      <c r="Q58" s="335"/>
      <c r="R58" s="87"/>
      <c r="S58" s="39"/>
      <c r="T58" s="39"/>
      <c r="U58" s="39"/>
    </row>
    <row r="59" spans="1:23" ht="50" customHeight="1" x14ac:dyDescent="0.2">
      <c r="A59" s="350"/>
      <c r="B59" s="350"/>
      <c r="C59" s="345"/>
      <c r="D59" s="345"/>
      <c r="E59" s="296"/>
      <c r="F59" s="297"/>
      <c r="G59" s="298"/>
      <c r="H59" s="296"/>
      <c r="I59" s="297"/>
      <c r="J59" s="297"/>
      <c r="K59" s="297"/>
      <c r="L59" s="298"/>
      <c r="M59" s="337"/>
      <c r="N59" s="338"/>
      <c r="O59" s="338"/>
      <c r="P59" s="338"/>
      <c r="Q59" s="338"/>
      <c r="R59" s="87"/>
      <c r="S59" s="39"/>
      <c r="T59" s="39"/>
      <c r="U59" s="39"/>
    </row>
    <row r="60" spans="1:23" ht="50" customHeight="1" x14ac:dyDescent="0.2">
      <c r="A60" s="350"/>
      <c r="B60" s="350"/>
      <c r="C60" s="345"/>
      <c r="D60" s="345"/>
      <c r="E60" s="290" t="s">
        <v>457</v>
      </c>
      <c r="F60" s="291"/>
      <c r="G60" s="292"/>
      <c r="H60" s="290" t="s">
        <v>461</v>
      </c>
      <c r="I60" s="291"/>
      <c r="J60" s="291"/>
      <c r="K60" s="291"/>
      <c r="L60" s="292"/>
      <c r="M60" s="334" t="s">
        <v>463</v>
      </c>
      <c r="N60" s="335"/>
      <c r="O60" s="335"/>
      <c r="P60" s="335"/>
      <c r="Q60" s="335"/>
      <c r="R60" s="87"/>
      <c r="S60" s="39"/>
      <c r="T60" s="39"/>
      <c r="U60" s="39"/>
    </row>
    <row r="61" spans="1:23" ht="50" customHeight="1" x14ac:dyDescent="0.2">
      <c r="A61" s="350"/>
      <c r="B61" s="350"/>
      <c r="C61" s="345"/>
      <c r="D61" s="345"/>
      <c r="E61" s="296"/>
      <c r="F61" s="297"/>
      <c r="G61" s="298"/>
      <c r="H61" s="296"/>
      <c r="I61" s="297"/>
      <c r="J61" s="297"/>
      <c r="K61" s="297"/>
      <c r="L61" s="298"/>
      <c r="M61" s="337"/>
      <c r="N61" s="338"/>
      <c r="O61" s="338"/>
      <c r="P61" s="338"/>
      <c r="Q61" s="338"/>
      <c r="R61" s="87"/>
      <c r="S61" s="39"/>
      <c r="T61" s="39"/>
      <c r="U61" s="39"/>
    </row>
    <row r="62" spans="1:23" ht="50" customHeight="1" x14ac:dyDescent="0.2">
      <c r="A62" s="350"/>
      <c r="B62" s="350"/>
      <c r="C62" s="345"/>
      <c r="D62" s="345"/>
      <c r="E62" s="290" t="s">
        <v>459</v>
      </c>
      <c r="F62" s="291"/>
      <c r="G62" s="292"/>
      <c r="H62" s="290" t="s">
        <v>460</v>
      </c>
      <c r="I62" s="291"/>
      <c r="J62" s="291"/>
      <c r="K62" s="291"/>
      <c r="L62" s="292"/>
      <c r="M62" s="290" t="s">
        <v>464</v>
      </c>
      <c r="N62" s="291"/>
      <c r="O62" s="291"/>
      <c r="P62" s="291"/>
      <c r="Q62" s="291"/>
      <c r="R62" s="87"/>
      <c r="S62" s="39"/>
      <c r="T62" s="39"/>
      <c r="U62" s="39"/>
    </row>
    <row r="63" spans="1:23" ht="50" customHeight="1" x14ac:dyDescent="0.2">
      <c r="A63" s="350"/>
      <c r="B63" s="350"/>
      <c r="C63" s="345"/>
      <c r="D63" s="345"/>
      <c r="E63" s="296"/>
      <c r="F63" s="297"/>
      <c r="G63" s="298"/>
      <c r="H63" s="296"/>
      <c r="I63" s="297"/>
      <c r="J63" s="297"/>
      <c r="K63" s="297"/>
      <c r="L63" s="298"/>
      <c r="M63" s="296"/>
      <c r="N63" s="297"/>
      <c r="O63" s="297"/>
      <c r="P63" s="297"/>
      <c r="Q63" s="297"/>
      <c r="R63" s="87"/>
      <c r="S63" s="39"/>
      <c r="T63" s="39"/>
      <c r="U63" s="39"/>
    </row>
    <row r="64" spans="1:23" ht="50" customHeight="1" x14ac:dyDescent="0.2">
      <c r="A64" s="350"/>
      <c r="B64" s="350"/>
      <c r="C64" s="345" t="s">
        <v>33</v>
      </c>
      <c r="D64" s="346">
        <f>IF(様式第１号!C4="","",様式第１号!C4+1)</f>
        <v>5</v>
      </c>
      <c r="E64" s="290" t="s">
        <v>465</v>
      </c>
      <c r="F64" s="291"/>
      <c r="G64" s="292"/>
      <c r="H64" s="334" t="s">
        <v>466</v>
      </c>
      <c r="I64" s="335"/>
      <c r="J64" s="335"/>
      <c r="K64" s="335"/>
      <c r="L64" s="336"/>
      <c r="M64" s="340"/>
      <c r="N64" s="341"/>
      <c r="O64" s="341"/>
      <c r="P64" s="341"/>
      <c r="Q64" s="341"/>
      <c r="R64" s="87"/>
      <c r="S64" s="39"/>
      <c r="T64" s="39"/>
      <c r="U64" s="39"/>
    </row>
    <row r="65" spans="1:21" ht="50" customHeight="1" x14ac:dyDescent="0.2">
      <c r="A65" s="350"/>
      <c r="B65" s="350"/>
      <c r="C65" s="345"/>
      <c r="D65" s="347"/>
      <c r="E65" s="296"/>
      <c r="F65" s="297"/>
      <c r="G65" s="298"/>
      <c r="H65" s="337"/>
      <c r="I65" s="338"/>
      <c r="J65" s="338"/>
      <c r="K65" s="338"/>
      <c r="L65" s="339"/>
      <c r="M65" s="342"/>
      <c r="N65" s="343"/>
      <c r="O65" s="343"/>
      <c r="P65" s="343"/>
      <c r="Q65" s="343"/>
      <c r="R65" s="87"/>
      <c r="S65" s="39"/>
      <c r="T65" s="39"/>
      <c r="U65" s="39"/>
    </row>
    <row r="66" spans="1:21" ht="50" customHeight="1" x14ac:dyDescent="0.2">
      <c r="A66" s="350"/>
      <c r="B66" s="350"/>
      <c r="C66" s="345"/>
      <c r="D66" s="347"/>
      <c r="E66" s="290" t="s">
        <v>459</v>
      </c>
      <c r="F66" s="291"/>
      <c r="G66" s="292"/>
      <c r="H66" s="290" t="s">
        <v>460</v>
      </c>
      <c r="I66" s="291"/>
      <c r="J66" s="291"/>
      <c r="K66" s="291"/>
      <c r="L66" s="292"/>
      <c r="M66" s="340"/>
      <c r="N66" s="341"/>
      <c r="O66" s="341"/>
      <c r="P66" s="341"/>
      <c r="Q66" s="341"/>
      <c r="R66" s="87"/>
      <c r="S66" s="39"/>
      <c r="T66" s="39"/>
      <c r="U66" s="39"/>
    </row>
    <row r="67" spans="1:21" ht="50" customHeight="1" x14ac:dyDescent="0.2">
      <c r="A67" s="350"/>
      <c r="B67" s="350"/>
      <c r="C67" s="345"/>
      <c r="D67" s="347"/>
      <c r="E67" s="296"/>
      <c r="F67" s="297"/>
      <c r="G67" s="298"/>
      <c r="H67" s="296"/>
      <c r="I67" s="297"/>
      <c r="J67" s="297"/>
      <c r="K67" s="297"/>
      <c r="L67" s="298"/>
      <c r="M67" s="342"/>
      <c r="N67" s="343"/>
      <c r="O67" s="343"/>
      <c r="P67" s="343"/>
      <c r="Q67" s="343"/>
      <c r="R67" s="87"/>
      <c r="S67" s="39"/>
      <c r="T67" s="39"/>
      <c r="U67" s="39"/>
    </row>
    <row r="68" spans="1:21" ht="50" customHeight="1" x14ac:dyDescent="0.2">
      <c r="A68" s="350"/>
      <c r="B68" s="350"/>
      <c r="C68" s="345"/>
      <c r="D68" s="347"/>
      <c r="E68" s="290" t="s">
        <v>455</v>
      </c>
      <c r="F68" s="291"/>
      <c r="G68" s="292"/>
      <c r="H68" s="334" t="s">
        <v>454</v>
      </c>
      <c r="I68" s="335"/>
      <c r="J68" s="335"/>
      <c r="K68" s="335"/>
      <c r="L68" s="336"/>
      <c r="M68" s="340"/>
      <c r="N68" s="341"/>
      <c r="O68" s="341"/>
      <c r="P68" s="341"/>
      <c r="Q68" s="341"/>
      <c r="R68" s="87"/>
      <c r="S68" s="39"/>
      <c r="T68" s="39"/>
      <c r="U68" s="39"/>
    </row>
    <row r="69" spans="1:21" ht="50" customHeight="1" x14ac:dyDescent="0.2">
      <c r="A69" s="350"/>
      <c r="B69" s="350"/>
      <c r="C69" s="345"/>
      <c r="D69" s="348"/>
      <c r="E69" s="296"/>
      <c r="F69" s="297"/>
      <c r="G69" s="298"/>
      <c r="H69" s="337"/>
      <c r="I69" s="338"/>
      <c r="J69" s="338"/>
      <c r="K69" s="338"/>
      <c r="L69" s="339"/>
      <c r="M69" s="342"/>
      <c r="N69" s="343"/>
      <c r="O69" s="343"/>
      <c r="P69" s="343"/>
      <c r="Q69" s="343"/>
      <c r="R69" s="87"/>
      <c r="S69" s="39"/>
      <c r="T69" s="39"/>
      <c r="U69" s="39"/>
    </row>
    <row r="70" spans="1:21" x14ac:dyDescent="0.2">
      <c r="Q70" s="108"/>
      <c r="R70" s="53"/>
      <c r="S70" s="39"/>
      <c r="T70" s="39"/>
      <c r="U70" s="39"/>
    </row>
    <row r="71" spans="1:21" ht="18" customHeight="1" x14ac:dyDescent="0.2">
      <c r="A71" s="344" t="s">
        <v>357</v>
      </c>
      <c r="B71" s="344"/>
      <c r="C71" s="290"/>
      <c r="D71" s="291"/>
      <c r="E71" s="291"/>
      <c r="F71" s="291"/>
      <c r="G71" s="291"/>
      <c r="H71" s="291"/>
      <c r="I71" s="291"/>
      <c r="J71" s="291"/>
      <c r="K71" s="291"/>
      <c r="L71" s="291"/>
      <c r="M71" s="291"/>
      <c r="N71" s="291"/>
      <c r="O71" s="291"/>
      <c r="P71" s="291"/>
      <c r="Q71" s="291"/>
      <c r="R71" s="87"/>
      <c r="S71" s="39"/>
      <c r="T71" s="39"/>
      <c r="U71" s="39"/>
    </row>
    <row r="72" spans="1:21" ht="18" customHeight="1" x14ac:dyDescent="0.2">
      <c r="A72" s="344"/>
      <c r="B72" s="344"/>
      <c r="C72" s="293"/>
      <c r="D72" s="294"/>
      <c r="E72" s="294"/>
      <c r="F72" s="294"/>
      <c r="G72" s="294"/>
      <c r="H72" s="294"/>
      <c r="I72" s="294"/>
      <c r="J72" s="294"/>
      <c r="K72" s="294"/>
      <c r="L72" s="294"/>
      <c r="M72" s="294"/>
      <c r="N72" s="294"/>
      <c r="O72" s="294"/>
      <c r="P72" s="294"/>
      <c r="Q72" s="294"/>
      <c r="R72" s="87"/>
      <c r="S72" s="39"/>
      <c r="T72" s="39"/>
      <c r="U72" s="39"/>
    </row>
    <row r="73" spans="1:21" ht="18" customHeight="1" x14ac:dyDescent="0.2">
      <c r="A73" s="344"/>
      <c r="B73" s="344"/>
      <c r="C73" s="293"/>
      <c r="D73" s="294"/>
      <c r="E73" s="294"/>
      <c r="F73" s="294"/>
      <c r="G73" s="294"/>
      <c r="H73" s="294"/>
      <c r="I73" s="294"/>
      <c r="J73" s="294"/>
      <c r="K73" s="294"/>
      <c r="L73" s="294"/>
      <c r="M73" s="294"/>
      <c r="N73" s="294"/>
      <c r="O73" s="294"/>
      <c r="P73" s="294"/>
      <c r="Q73" s="294"/>
      <c r="R73" s="87"/>
      <c r="S73" s="39"/>
      <c r="T73" s="39"/>
      <c r="U73" s="39"/>
    </row>
    <row r="74" spans="1:21" ht="18" customHeight="1" x14ac:dyDescent="0.2">
      <c r="A74" s="344"/>
      <c r="B74" s="344"/>
      <c r="C74" s="293"/>
      <c r="D74" s="294"/>
      <c r="E74" s="294"/>
      <c r="F74" s="294"/>
      <c r="G74" s="294"/>
      <c r="H74" s="294"/>
      <c r="I74" s="294"/>
      <c r="J74" s="294"/>
      <c r="K74" s="294"/>
      <c r="L74" s="294"/>
      <c r="M74" s="294"/>
      <c r="N74" s="294"/>
      <c r="O74" s="294"/>
      <c r="P74" s="294"/>
      <c r="Q74" s="294"/>
      <c r="R74" s="87"/>
      <c r="S74" s="39"/>
      <c r="T74" s="39"/>
      <c r="U74" s="39"/>
    </row>
    <row r="75" spans="1:21" ht="18" customHeight="1" x14ac:dyDescent="0.2">
      <c r="A75" s="344"/>
      <c r="B75" s="344"/>
      <c r="C75" s="293"/>
      <c r="D75" s="294"/>
      <c r="E75" s="294"/>
      <c r="F75" s="294"/>
      <c r="G75" s="294"/>
      <c r="H75" s="294"/>
      <c r="I75" s="294"/>
      <c r="J75" s="294"/>
      <c r="K75" s="294"/>
      <c r="L75" s="294"/>
      <c r="M75" s="294"/>
      <c r="N75" s="294"/>
      <c r="O75" s="294"/>
      <c r="P75" s="294"/>
      <c r="Q75" s="294"/>
      <c r="R75" s="87"/>
      <c r="S75" s="39"/>
      <c r="T75" s="39"/>
      <c r="U75" s="39"/>
    </row>
    <row r="76" spans="1:21" ht="18" customHeight="1" x14ac:dyDescent="0.2">
      <c r="A76" s="344"/>
      <c r="B76" s="344"/>
      <c r="C76" s="293"/>
      <c r="D76" s="294"/>
      <c r="E76" s="294"/>
      <c r="F76" s="294"/>
      <c r="G76" s="294"/>
      <c r="H76" s="294"/>
      <c r="I76" s="294"/>
      <c r="J76" s="294"/>
      <c r="K76" s="294"/>
      <c r="L76" s="294"/>
      <c r="M76" s="294"/>
      <c r="N76" s="294"/>
      <c r="O76" s="294"/>
      <c r="P76" s="294"/>
      <c r="Q76" s="294"/>
      <c r="R76" s="87"/>
      <c r="S76" s="39"/>
      <c r="T76" s="39"/>
      <c r="U76" s="39"/>
    </row>
    <row r="77" spans="1:21" ht="18" customHeight="1" x14ac:dyDescent="0.2">
      <c r="A77" s="344"/>
      <c r="B77" s="344"/>
      <c r="C77" s="296"/>
      <c r="D77" s="297"/>
      <c r="E77" s="297"/>
      <c r="F77" s="297"/>
      <c r="G77" s="297"/>
      <c r="H77" s="297"/>
      <c r="I77" s="297"/>
      <c r="J77" s="297"/>
      <c r="K77" s="297"/>
      <c r="L77" s="297"/>
      <c r="M77" s="297"/>
      <c r="N77" s="297"/>
      <c r="O77" s="297"/>
      <c r="P77" s="297"/>
      <c r="Q77" s="297"/>
      <c r="R77" s="87"/>
      <c r="S77" s="39"/>
      <c r="T77" s="39"/>
      <c r="U77" s="39"/>
    </row>
    <row r="78" spans="1:21" x14ac:dyDescent="0.2">
      <c r="A78" s="40" t="s">
        <v>163</v>
      </c>
      <c r="B78" s="40" t="s">
        <v>164</v>
      </c>
      <c r="R78" s="53"/>
      <c r="S78" s="39"/>
      <c r="T78" s="39"/>
      <c r="U78" s="39"/>
    </row>
    <row r="79" spans="1:21" ht="14" customHeight="1" x14ac:dyDescent="0.2">
      <c r="A79" s="40" t="s">
        <v>161</v>
      </c>
      <c r="B79" s="333" t="s">
        <v>162</v>
      </c>
      <c r="C79" s="333"/>
      <c r="D79" s="333"/>
      <c r="E79" s="333"/>
      <c r="F79" s="333"/>
      <c r="G79" s="333"/>
      <c r="H79" s="333"/>
      <c r="I79" s="333"/>
      <c r="J79" s="333"/>
      <c r="K79" s="333"/>
      <c r="L79" s="333"/>
      <c r="M79" s="333"/>
      <c r="N79" s="333"/>
      <c r="O79" s="333"/>
      <c r="P79" s="333"/>
      <c r="Q79" s="333"/>
      <c r="R79" s="112"/>
      <c r="S79" s="39"/>
      <c r="T79" s="39"/>
      <c r="U79" s="39"/>
    </row>
    <row r="80" spans="1:21" x14ac:dyDescent="0.2">
      <c r="B80" s="333"/>
      <c r="C80" s="333"/>
      <c r="D80" s="333"/>
      <c r="E80" s="333"/>
      <c r="F80" s="333"/>
      <c r="G80" s="333"/>
      <c r="H80" s="333"/>
      <c r="I80" s="333"/>
      <c r="J80" s="333"/>
      <c r="K80" s="333"/>
      <c r="L80" s="333"/>
      <c r="M80" s="333"/>
      <c r="N80" s="333"/>
      <c r="O80" s="333"/>
      <c r="P80" s="333"/>
      <c r="Q80" s="333"/>
      <c r="R80" s="112"/>
      <c r="S80" s="39"/>
      <c r="T80" s="39"/>
      <c r="U80" s="39"/>
    </row>
    <row r="81" spans="1:21" x14ac:dyDescent="0.2">
      <c r="B81" s="333"/>
      <c r="C81" s="333"/>
      <c r="D81" s="333"/>
      <c r="E81" s="333"/>
      <c r="F81" s="333"/>
      <c r="G81" s="333"/>
      <c r="H81" s="333"/>
      <c r="I81" s="333"/>
      <c r="J81" s="333"/>
      <c r="K81" s="333"/>
      <c r="L81" s="333"/>
      <c r="M81" s="333"/>
      <c r="N81" s="333"/>
      <c r="O81" s="333"/>
      <c r="P81" s="333"/>
      <c r="Q81" s="333"/>
      <c r="R81" s="112"/>
      <c r="S81" s="39"/>
      <c r="T81" s="39"/>
      <c r="U81" s="39"/>
    </row>
    <row r="82" spans="1:21" x14ac:dyDescent="0.2">
      <c r="B82" s="333"/>
      <c r="C82" s="333"/>
      <c r="D82" s="333"/>
      <c r="E82" s="333"/>
      <c r="F82" s="333"/>
      <c r="G82" s="333"/>
      <c r="H82" s="333"/>
      <c r="I82" s="333"/>
      <c r="J82" s="333"/>
      <c r="K82" s="333"/>
      <c r="L82" s="333"/>
      <c r="M82" s="333"/>
      <c r="N82" s="333"/>
      <c r="O82" s="333"/>
      <c r="P82" s="333"/>
      <c r="Q82" s="333"/>
      <c r="R82" s="112"/>
      <c r="S82" s="39"/>
      <c r="T82" s="39"/>
      <c r="U82" s="39"/>
    </row>
    <row r="83" spans="1:21" ht="14" customHeight="1" x14ac:dyDescent="0.2">
      <c r="A83" s="40" t="s">
        <v>166</v>
      </c>
      <c r="B83" s="333" t="s">
        <v>173</v>
      </c>
      <c r="C83" s="333"/>
      <c r="D83" s="333"/>
      <c r="E83" s="333"/>
      <c r="F83" s="333"/>
      <c r="G83" s="333"/>
      <c r="H83" s="333"/>
      <c r="I83" s="333"/>
      <c r="J83" s="333"/>
      <c r="K83" s="333"/>
      <c r="L83" s="333"/>
      <c r="M83" s="333"/>
      <c r="N83" s="333"/>
      <c r="O83" s="333"/>
      <c r="P83" s="333"/>
      <c r="Q83" s="333"/>
      <c r="R83" s="113"/>
      <c r="S83" s="39"/>
      <c r="T83" s="39"/>
      <c r="U83" s="39"/>
    </row>
    <row r="84" spans="1:21" x14ac:dyDescent="0.2">
      <c r="B84" s="333"/>
      <c r="C84" s="333"/>
      <c r="D84" s="333"/>
      <c r="E84" s="333"/>
      <c r="F84" s="333"/>
      <c r="G84" s="333"/>
      <c r="H84" s="333"/>
      <c r="I84" s="333"/>
      <c r="J84" s="333"/>
      <c r="K84" s="333"/>
      <c r="L84" s="333"/>
      <c r="M84" s="333"/>
      <c r="N84" s="333"/>
      <c r="O84" s="333"/>
      <c r="P84" s="333"/>
      <c r="Q84" s="333"/>
      <c r="R84" s="113"/>
      <c r="S84" s="39"/>
      <c r="T84" s="39"/>
      <c r="U84" s="39"/>
    </row>
    <row r="85" spans="1:21" x14ac:dyDescent="0.2">
      <c r="B85" s="333"/>
      <c r="C85" s="333"/>
      <c r="D85" s="333"/>
      <c r="E85" s="333"/>
      <c r="F85" s="333"/>
      <c r="G85" s="333"/>
      <c r="H85" s="333"/>
      <c r="I85" s="333"/>
      <c r="J85" s="333"/>
      <c r="K85" s="333"/>
      <c r="L85" s="333"/>
      <c r="M85" s="333"/>
      <c r="N85" s="333"/>
      <c r="O85" s="333"/>
      <c r="P85" s="333"/>
      <c r="Q85" s="333"/>
      <c r="R85" s="113"/>
      <c r="S85" s="39"/>
      <c r="T85" s="39"/>
      <c r="U85" s="39"/>
    </row>
    <row r="86" spans="1:21" ht="14" customHeight="1" x14ac:dyDescent="0.2">
      <c r="A86" s="40" t="s">
        <v>167</v>
      </c>
      <c r="B86" s="333" t="s">
        <v>359</v>
      </c>
      <c r="C86" s="333"/>
      <c r="D86" s="333"/>
      <c r="E86" s="333"/>
      <c r="F86" s="333"/>
      <c r="G86" s="333"/>
      <c r="H86" s="333"/>
      <c r="I86" s="333"/>
      <c r="J86" s="333"/>
      <c r="K86" s="333"/>
      <c r="L86" s="333"/>
      <c r="M86" s="333"/>
      <c r="N86" s="333"/>
      <c r="O86" s="333"/>
      <c r="P86" s="333"/>
      <c r="Q86" s="333"/>
      <c r="R86" s="112"/>
      <c r="S86" s="39"/>
      <c r="T86" s="39"/>
      <c r="U86" s="39"/>
    </row>
    <row r="87" spans="1:21" x14ac:dyDescent="0.2">
      <c r="B87" s="333"/>
      <c r="C87" s="333"/>
      <c r="D87" s="333"/>
      <c r="E87" s="333"/>
      <c r="F87" s="333"/>
      <c r="G87" s="333"/>
      <c r="H87" s="333"/>
      <c r="I87" s="333"/>
      <c r="J87" s="333"/>
      <c r="K87" s="333"/>
      <c r="L87" s="333"/>
      <c r="M87" s="333"/>
      <c r="N87" s="333"/>
      <c r="O87" s="333"/>
      <c r="P87" s="333"/>
      <c r="Q87" s="333"/>
      <c r="R87" s="112"/>
      <c r="S87" s="39"/>
      <c r="T87" s="39"/>
      <c r="U87" s="39"/>
    </row>
    <row r="88" spans="1:21" ht="14" customHeight="1" x14ac:dyDescent="0.2">
      <c r="A88" s="40" t="s">
        <v>358</v>
      </c>
      <c r="B88" s="333" t="s">
        <v>168</v>
      </c>
      <c r="C88" s="333"/>
      <c r="D88" s="333"/>
      <c r="E88" s="333"/>
      <c r="F88" s="333"/>
      <c r="G88" s="333"/>
      <c r="H88" s="333"/>
      <c r="I88" s="333"/>
      <c r="J88" s="333"/>
      <c r="K88" s="333"/>
      <c r="L88" s="333"/>
      <c r="M88" s="333"/>
      <c r="N88" s="333"/>
      <c r="O88" s="333"/>
      <c r="P88" s="333"/>
      <c r="Q88" s="333"/>
      <c r="R88" s="112"/>
      <c r="S88" s="39"/>
      <c r="T88" s="39"/>
      <c r="U88" s="39"/>
    </row>
    <row r="89" spans="1:21" x14ac:dyDescent="0.2">
      <c r="B89" s="333"/>
      <c r="C89" s="333"/>
      <c r="D89" s="333"/>
      <c r="E89" s="333"/>
      <c r="F89" s="333"/>
      <c r="G89" s="333"/>
      <c r="H89" s="333"/>
      <c r="I89" s="333"/>
      <c r="J89" s="333"/>
      <c r="K89" s="333"/>
      <c r="L89" s="333"/>
      <c r="M89" s="333"/>
      <c r="N89" s="333"/>
      <c r="O89" s="333"/>
      <c r="P89" s="333"/>
      <c r="Q89" s="333"/>
      <c r="R89" s="112"/>
    </row>
    <row r="90" spans="1:21" x14ac:dyDescent="0.2">
      <c r="B90" s="333"/>
      <c r="C90" s="333"/>
      <c r="D90" s="333"/>
      <c r="E90" s="333"/>
      <c r="F90" s="333"/>
      <c r="G90" s="333"/>
      <c r="H90" s="333"/>
      <c r="I90" s="333"/>
      <c r="J90" s="333"/>
      <c r="K90" s="333"/>
      <c r="L90" s="333"/>
      <c r="M90" s="333"/>
      <c r="N90" s="333"/>
      <c r="O90" s="333"/>
      <c r="P90" s="333"/>
      <c r="Q90" s="333"/>
      <c r="R90" s="114"/>
    </row>
  </sheetData>
  <sheetProtection password="EF93" sheet="1" formatCells="0" formatColumns="0" formatRows="0"/>
  <mergeCells count="125">
    <mergeCell ref="A3:B5"/>
    <mergeCell ref="C3:Q5"/>
    <mergeCell ref="A6:B8"/>
    <mergeCell ref="C6:Q8"/>
    <mergeCell ref="A9:B11"/>
    <mergeCell ref="C9:Q11"/>
    <mergeCell ref="A12:B19"/>
    <mergeCell ref="C12:C13"/>
    <mergeCell ref="D12:Q13"/>
    <mergeCell ref="C14:C15"/>
    <mergeCell ref="D14:Q15"/>
    <mergeCell ref="C16:C17"/>
    <mergeCell ref="D16:Q17"/>
    <mergeCell ref="C18:C19"/>
    <mergeCell ref="D18:Q19"/>
    <mergeCell ref="N24:O24"/>
    <mergeCell ref="F25:I25"/>
    <mergeCell ref="J25:M25"/>
    <mergeCell ref="N25:Q25"/>
    <mergeCell ref="C23:E25"/>
    <mergeCell ref="F23:I23"/>
    <mergeCell ref="J23:M23"/>
    <mergeCell ref="N23:Q23"/>
    <mergeCell ref="T23:V23"/>
    <mergeCell ref="A38:B42"/>
    <mergeCell ref="C38:E38"/>
    <mergeCell ref="F38:H38"/>
    <mergeCell ref="J38:L38"/>
    <mergeCell ref="N38:P38"/>
    <mergeCell ref="A21:B37"/>
    <mergeCell ref="C21:E22"/>
    <mergeCell ref="F21:M21"/>
    <mergeCell ref="T21:V22"/>
    <mergeCell ref="J22:Q22"/>
    <mergeCell ref="T38:U38"/>
    <mergeCell ref="C39:E41"/>
    <mergeCell ref="U39:U41"/>
    <mergeCell ref="C42:E42"/>
    <mergeCell ref="F42:Q42"/>
    <mergeCell ref="T25:V25"/>
    <mergeCell ref="C26:C28"/>
    <mergeCell ref="D26:E28"/>
    <mergeCell ref="U26:U28"/>
    <mergeCell ref="C29:C31"/>
    <mergeCell ref="D29:E31"/>
    <mergeCell ref="U29:U31"/>
    <mergeCell ref="F24:G24"/>
    <mergeCell ref="J24:K24"/>
    <mergeCell ref="C32:C34"/>
    <mergeCell ref="D32:E34"/>
    <mergeCell ref="U32:U34"/>
    <mergeCell ref="C35:E37"/>
    <mergeCell ref="U35:U37"/>
    <mergeCell ref="T45:V45"/>
    <mergeCell ref="T49:V49"/>
    <mergeCell ref="C50:E50"/>
    <mergeCell ref="G50:H50"/>
    <mergeCell ref="K50:L50"/>
    <mergeCell ref="O50:P50"/>
    <mergeCell ref="T50:V50"/>
    <mergeCell ref="F46:I46"/>
    <mergeCell ref="J46:M46"/>
    <mergeCell ref="N46:Q46"/>
    <mergeCell ref="T47:V47"/>
    <mergeCell ref="C48:E48"/>
    <mergeCell ref="G48:H48"/>
    <mergeCell ref="K48:L48"/>
    <mergeCell ref="O48:P48"/>
    <mergeCell ref="T48:V48"/>
    <mergeCell ref="C49:E49"/>
    <mergeCell ref="G49:H49"/>
    <mergeCell ref="K49:L49"/>
    <mergeCell ref="O49:P49"/>
    <mergeCell ref="H60:L61"/>
    <mergeCell ref="M60:Q61"/>
    <mergeCell ref="C51:E52"/>
    <mergeCell ref="F51:F52"/>
    <mergeCell ref="G51:H52"/>
    <mergeCell ref="I51:I52"/>
    <mergeCell ref="J51:J52"/>
    <mergeCell ref="K51:L52"/>
    <mergeCell ref="M51:M52"/>
    <mergeCell ref="N51:N52"/>
    <mergeCell ref="O51:P52"/>
    <mergeCell ref="Q51:Q52"/>
    <mergeCell ref="E62:G63"/>
    <mergeCell ref="H62:L63"/>
    <mergeCell ref="A54:E55"/>
    <mergeCell ref="F54:G54"/>
    <mergeCell ref="L54:P54"/>
    <mergeCell ref="F55:G55"/>
    <mergeCell ref="L55:P55"/>
    <mergeCell ref="A57:B69"/>
    <mergeCell ref="C57:D57"/>
    <mergeCell ref="E57:G57"/>
    <mergeCell ref="H57:L57"/>
    <mergeCell ref="M57:Q57"/>
    <mergeCell ref="E58:G59"/>
    <mergeCell ref="H58:L59"/>
    <mergeCell ref="M58:Q59"/>
    <mergeCell ref="E60:G61"/>
    <mergeCell ref="A44:B52"/>
    <mergeCell ref="C44:E47"/>
    <mergeCell ref="F44:M44"/>
    <mergeCell ref="J45:Q45"/>
    <mergeCell ref="B86:Q87"/>
    <mergeCell ref="B88:Q90"/>
    <mergeCell ref="H68:L69"/>
    <mergeCell ref="M68:Q69"/>
    <mergeCell ref="A71:B77"/>
    <mergeCell ref="C71:Q77"/>
    <mergeCell ref="B79:Q82"/>
    <mergeCell ref="B83:Q85"/>
    <mergeCell ref="M62:Q63"/>
    <mergeCell ref="C64:C69"/>
    <mergeCell ref="D64:D69"/>
    <mergeCell ref="E64:G65"/>
    <mergeCell ref="H64:L65"/>
    <mergeCell ref="M64:Q65"/>
    <mergeCell ref="E66:G67"/>
    <mergeCell ref="H66:L67"/>
    <mergeCell ref="M66:Q67"/>
    <mergeCell ref="E68:G69"/>
    <mergeCell ref="C58:C63"/>
    <mergeCell ref="D58:D63"/>
  </mergeCells>
  <phoneticPr fontId="5"/>
  <pageMargins left="0.7" right="0.7" top="0.75" bottom="0.75" header="0.3" footer="0.3"/>
  <pageSetup paperSize="9" scale="43" fitToHeight="0" orientation="portrait" r:id="rId1"/>
  <rowBreaks count="2" manualBreakCount="2">
    <brk id="43" max="23" man="1"/>
    <brk id="6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209550</xdr:colOff>
                    <xdr:row>11</xdr:row>
                    <xdr:rowOff>203200</xdr:rowOff>
                  </from>
                  <to>
                    <xdr:col>2</xdr:col>
                    <xdr:colOff>571500</xdr:colOff>
                    <xdr:row>12</xdr:row>
                    <xdr:rowOff>127000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209550</xdr:colOff>
                    <xdr:row>13</xdr:row>
                    <xdr:rowOff>190500</xdr:rowOff>
                  </from>
                  <to>
                    <xdr:col>2</xdr:col>
                    <xdr:colOff>571500</xdr:colOff>
                    <xdr:row>14</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209550</xdr:colOff>
                    <xdr:row>15</xdr:row>
                    <xdr:rowOff>190500</xdr:rowOff>
                  </from>
                  <to>
                    <xdr:col>2</xdr:col>
                    <xdr:colOff>571500</xdr:colOff>
                    <xdr:row>16</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209550</xdr:colOff>
                    <xdr:row>17</xdr:row>
                    <xdr:rowOff>196850</xdr:rowOff>
                  </from>
                  <to>
                    <xdr:col>2</xdr:col>
                    <xdr:colOff>571500</xdr:colOff>
                    <xdr:row>18</xdr:row>
                    <xdr:rowOff>120650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954EA-5F32-436B-BA9C-7F9C2DD38E9F}">
  <sheetPr codeName="Sheet4">
    <tabColor theme="4"/>
  </sheetPr>
  <dimension ref="A1:Q61"/>
  <sheetViews>
    <sheetView zoomScaleNormal="100" zoomScaleSheetLayoutView="85" workbookViewId="0">
      <selection activeCell="G8" sqref="G8 J8"/>
    </sheetView>
  </sheetViews>
  <sheetFormatPr defaultRowHeight="18" x14ac:dyDescent="0.2"/>
  <cols>
    <col min="1" max="1" width="1.453125" style="115" customWidth="1"/>
    <col min="2" max="2" width="5.7265625" style="115" customWidth="1"/>
    <col min="3" max="3" width="6.26953125" style="115" customWidth="1"/>
    <col min="4" max="4" width="5.6328125" style="115" customWidth="1"/>
    <col min="5" max="5" width="7.26953125" style="115" customWidth="1"/>
    <col min="6" max="6" width="13.26953125" style="115" customWidth="1"/>
    <col min="7" max="7" width="16.453125" style="115" customWidth="1"/>
    <col min="8" max="8" width="7.6328125" style="115" customWidth="1"/>
    <col min="9" max="9" width="18.08984375" style="115" customWidth="1"/>
    <col min="10" max="10" width="8.7265625" style="115"/>
    <col min="11" max="11" width="12.08984375" style="115" customWidth="1"/>
    <col min="12" max="12" width="2.08984375" style="115" customWidth="1"/>
    <col min="13" max="16384" width="8.7265625" style="115"/>
  </cols>
  <sheetData>
    <row r="1" spans="1:17" x14ac:dyDescent="0.2">
      <c r="B1" s="115" t="s">
        <v>208</v>
      </c>
    </row>
    <row r="2" spans="1:17" ht="7" customHeight="1" thickBot="1" x14ac:dyDescent="0.25"/>
    <row r="3" spans="1:17" ht="10.5" customHeight="1" x14ac:dyDescent="0.2">
      <c r="B3" s="471" t="s">
        <v>209</v>
      </c>
      <c r="C3" s="472"/>
      <c r="D3" s="472"/>
      <c r="E3" s="472"/>
      <c r="F3" s="473"/>
      <c r="G3" s="480" t="s">
        <v>210</v>
      </c>
      <c r="H3" s="480"/>
      <c r="I3" s="480"/>
      <c r="J3" s="482" t="s">
        <v>211</v>
      </c>
      <c r="K3" s="483"/>
    </row>
    <row r="4" spans="1:17" ht="10.5" customHeight="1" thickBot="1" x14ac:dyDescent="0.25">
      <c r="B4" s="474"/>
      <c r="C4" s="475"/>
      <c r="D4" s="475"/>
      <c r="E4" s="475"/>
      <c r="F4" s="476"/>
      <c r="G4" s="481"/>
      <c r="H4" s="481"/>
      <c r="I4" s="481"/>
      <c r="J4" s="484"/>
      <c r="K4" s="485"/>
    </row>
    <row r="5" spans="1:17" ht="26.5" thickBot="1" x14ac:dyDescent="0.25">
      <c r="B5" s="477"/>
      <c r="C5" s="478"/>
      <c r="D5" s="478"/>
      <c r="E5" s="478"/>
      <c r="F5" s="479"/>
      <c r="G5" s="116" t="s">
        <v>212</v>
      </c>
      <c r="H5" s="117" t="s">
        <v>213</v>
      </c>
      <c r="I5" s="118" t="s">
        <v>214</v>
      </c>
      <c r="J5" s="119" t="s">
        <v>215</v>
      </c>
      <c r="K5" s="120" t="s">
        <v>213</v>
      </c>
    </row>
    <row r="6" spans="1:17" x14ac:dyDescent="0.2">
      <c r="A6" s="121"/>
      <c r="B6" s="420" t="s">
        <v>216</v>
      </c>
      <c r="C6" s="486" t="s">
        <v>217</v>
      </c>
      <c r="D6" s="487"/>
      <c r="E6" s="487"/>
      <c r="F6" s="488"/>
      <c r="G6" s="122"/>
      <c r="H6" s="123" t="s">
        <v>218</v>
      </c>
      <c r="I6" s="124">
        <f t="shared" ref="I6:I36" si="0">ROUND(G6*J6,0)</f>
        <v>0</v>
      </c>
      <c r="J6" s="125">
        <v>38.200000000000003</v>
      </c>
      <c r="K6" s="126" t="s">
        <v>219</v>
      </c>
      <c r="L6" s="121"/>
      <c r="M6" s="127" t="s">
        <v>220</v>
      </c>
      <c r="N6" s="127"/>
      <c r="O6" s="127"/>
      <c r="P6" s="127"/>
      <c r="Q6" s="127"/>
    </row>
    <row r="7" spans="1:17" x14ac:dyDescent="0.2">
      <c r="A7" s="121"/>
      <c r="B7" s="421"/>
      <c r="C7" s="489" t="s">
        <v>221</v>
      </c>
      <c r="D7" s="490"/>
      <c r="E7" s="490"/>
      <c r="F7" s="491"/>
      <c r="G7" s="128"/>
      <c r="H7" s="129" t="s">
        <v>218</v>
      </c>
      <c r="I7" s="124">
        <f t="shared" si="0"/>
        <v>0</v>
      </c>
      <c r="J7" s="130">
        <v>35.299999999999997</v>
      </c>
      <c r="K7" s="131" t="s">
        <v>219</v>
      </c>
      <c r="L7" s="121"/>
      <c r="M7" s="121"/>
    </row>
    <row r="8" spans="1:17" x14ac:dyDescent="0.2">
      <c r="A8" s="121"/>
      <c r="B8" s="421"/>
      <c r="C8" s="443" t="s">
        <v>222</v>
      </c>
      <c r="D8" s="444"/>
      <c r="E8" s="444"/>
      <c r="F8" s="445"/>
      <c r="G8" s="128">
        <v>1000</v>
      </c>
      <c r="H8" s="129" t="s">
        <v>218</v>
      </c>
      <c r="I8" s="124">
        <f t="shared" si="0"/>
        <v>34600</v>
      </c>
      <c r="J8" s="130">
        <v>34.6</v>
      </c>
      <c r="K8" s="131" t="s">
        <v>219</v>
      </c>
      <c r="L8" s="121"/>
      <c r="M8" s="121"/>
    </row>
    <row r="9" spans="1:17" x14ac:dyDescent="0.2">
      <c r="A9" s="121"/>
      <c r="B9" s="421"/>
      <c r="C9" s="443" t="s">
        <v>484</v>
      </c>
      <c r="D9" s="444"/>
      <c r="E9" s="444"/>
      <c r="F9" s="445"/>
      <c r="G9" s="128"/>
      <c r="H9" s="129" t="s">
        <v>218</v>
      </c>
      <c r="I9" s="124">
        <f t="shared" si="0"/>
        <v>0</v>
      </c>
      <c r="J9" s="130">
        <v>33.6</v>
      </c>
      <c r="K9" s="131" t="s">
        <v>219</v>
      </c>
      <c r="L9" s="121"/>
      <c r="M9" s="121"/>
    </row>
    <row r="10" spans="1:17" x14ac:dyDescent="0.2">
      <c r="A10" s="121"/>
      <c r="B10" s="421"/>
      <c r="C10" s="443" t="s">
        <v>224</v>
      </c>
      <c r="D10" s="444"/>
      <c r="E10" s="444"/>
      <c r="F10" s="445"/>
      <c r="G10" s="128"/>
      <c r="H10" s="129" t="s">
        <v>218</v>
      </c>
      <c r="I10" s="124">
        <f>ROUND(G10*J10,0)</f>
        <v>0</v>
      </c>
      <c r="J10" s="130">
        <v>36.700000000000003</v>
      </c>
      <c r="K10" s="131" t="s">
        <v>219</v>
      </c>
      <c r="L10" s="121"/>
      <c r="M10" s="121"/>
    </row>
    <row r="11" spans="1:17" x14ac:dyDescent="0.2">
      <c r="A11" s="121"/>
      <c r="B11" s="421"/>
      <c r="C11" s="443" t="s">
        <v>225</v>
      </c>
      <c r="D11" s="444"/>
      <c r="E11" s="444"/>
      <c r="F11" s="445"/>
      <c r="G11" s="128">
        <v>1000</v>
      </c>
      <c r="H11" s="129" t="s">
        <v>218</v>
      </c>
      <c r="I11" s="124">
        <f t="shared" si="0"/>
        <v>37700</v>
      </c>
      <c r="J11" s="130">
        <v>37.700000000000003</v>
      </c>
      <c r="K11" s="131" t="s">
        <v>219</v>
      </c>
      <c r="L11" s="121"/>
      <c r="M11" s="121"/>
    </row>
    <row r="12" spans="1:17" x14ac:dyDescent="0.2">
      <c r="A12" s="121"/>
      <c r="B12" s="421"/>
      <c r="C12" s="443" t="s">
        <v>226</v>
      </c>
      <c r="D12" s="444"/>
      <c r="E12" s="444"/>
      <c r="F12" s="445"/>
      <c r="G12" s="128"/>
      <c r="H12" s="129" t="s">
        <v>218</v>
      </c>
      <c r="I12" s="124">
        <f t="shared" si="0"/>
        <v>0</v>
      </c>
      <c r="J12" s="130">
        <v>39.1</v>
      </c>
      <c r="K12" s="131" t="s">
        <v>219</v>
      </c>
      <c r="L12" s="121"/>
      <c r="M12" s="121"/>
    </row>
    <row r="13" spans="1:17" x14ac:dyDescent="0.2">
      <c r="A13" s="121"/>
      <c r="B13" s="421"/>
      <c r="C13" s="443" t="s">
        <v>227</v>
      </c>
      <c r="D13" s="444"/>
      <c r="E13" s="444"/>
      <c r="F13" s="445"/>
      <c r="G13" s="128"/>
      <c r="H13" s="129" t="s">
        <v>218</v>
      </c>
      <c r="I13" s="124">
        <f t="shared" si="0"/>
        <v>0</v>
      </c>
      <c r="J13" s="130">
        <v>41.9</v>
      </c>
      <c r="K13" s="131" t="s">
        <v>219</v>
      </c>
      <c r="L13" s="121"/>
      <c r="M13" s="121"/>
    </row>
    <row r="14" spans="1:17" x14ac:dyDescent="0.2">
      <c r="A14" s="121"/>
      <c r="B14" s="421"/>
      <c r="C14" s="443" t="s">
        <v>228</v>
      </c>
      <c r="D14" s="444"/>
      <c r="E14" s="444"/>
      <c r="F14" s="445"/>
      <c r="G14" s="128"/>
      <c r="H14" s="129" t="s">
        <v>19</v>
      </c>
      <c r="I14" s="124">
        <f t="shared" si="0"/>
        <v>0</v>
      </c>
      <c r="J14" s="130">
        <v>40.9</v>
      </c>
      <c r="K14" s="131" t="s">
        <v>229</v>
      </c>
      <c r="L14" s="121"/>
      <c r="M14" s="121"/>
    </row>
    <row r="15" spans="1:17" x14ac:dyDescent="0.2">
      <c r="A15" s="121"/>
      <c r="B15" s="421"/>
      <c r="C15" s="443" t="s">
        <v>230</v>
      </c>
      <c r="D15" s="444"/>
      <c r="E15" s="444"/>
      <c r="F15" s="445"/>
      <c r="G15" s="128"/>
      <c r="H15" s="129" t="s">
        <v>19</v>
      </c>
      <c r="I15" s="124">
        <f t="shared" si="0"/>
        <v>0</v>
      </c>
      <c r="J15" s="130">
        <v>29.9</v>
      </c>
      <c r="K15" s="131" t="s">
        <v>229</v>
      </c>
      <c r="L15" s="121"/>
      <c r="M15" s="121"/>
    </row>
    <row r="16" spans="1:17" x14ac:dyDescent="0.2">
      <c r="A16" s="121"/>
      <c r="B16" s="421"/>
      <c r="C16" s="492" t="s">
        <v>231</v>
      </c>
      <c r="D16" s="493"/>
      <c r="E16" s="467" t="s">
        <v>232</v>
      </c>
      <c r="F16" s="468"/>
      <c r="G16" s="128"/>
      <c r="H16" s="132" t="s">
        <v>19</v>
      </c>
      <c r="I16" s="133">
        <f t="shared" si="0"/>
        <v>0</v>
      </c>
      <c r="J16" s="134">
        <v>50.8</v>
      </c>
      <c r="K16" s="135" t="s">
        <v>229</v>
      </c>
      <c r="L16" s="121"/>
      <c r="M16" s="121"/>
    </row>
    <row r="17" spans="1:13" x14ac:dyDescent="0.2">
      <c r="A17" s="121"/>
      <c r="B17" s="421"/>
      <c r="C17" s="492"/>
      <c r="D17" s="493"/>
      <c r="E17" s="459" t="s">
        <v>233</v>
      </c>
      <c r="F17" s="460"/>
      <c r="G17" s="128"/>
      <c r="H17" s="136" t="s">
        <v>234</v>
      </c>
      <c r="I17" s="137">
        <f t="shared" si="0"/>
        <v>0</v>
      </c>
      <c r="J17" s="130">
        <v>44.9</v>
      </c>
      <c r="K17" s="131" t="s">
        <v>235</v>
      </c>
      <c r="L17" s="121"/>
      <c r="M17" s="121"/>
    </row>
    <row r="18" spans="1:13" x14ac:dyDescent="0.2">
      <c r="A18" s="121"/>
      <c r="B18" s="421"/>
      <c r="C18" s="461" t="s">
        <v>236</v>
      </c>
      <c r="D18" s="462"/>
      <c r="E18" s="459" t="s">
        <v>237</v>
      </c>
      <c r="F18" s="460"/>
      <c r="G18" s="128"/>
      <c r="H18" s="129" t="s">
        <v>19</v>
      </c>
      <c r="I18" s="137">
        <f t="shared" si="0"/>
        <v>0</v>
      </c>
      <c r="J18" s="130">
        <v>54.6</v>
      </c>
      <c r="K18" s="131" t="s">
        <v>229</v>
      </c>
      <c r="L18" s="121"/>
      <c r="M18" s="121"/>
    </row>
    <row r="19" spans="1:13" x14ac:dyDescent="0.2">
      <c r="A19" s="121"/>
      <c r="B19" s="421"/>
      <c r="C19" s="463"/>
      <c r="D19" s="464"/>
      <c r="E19" s="465" t="s">
        <v>238</v>
      </c>
      <c r="F19" s="466"/>
      <c r="G19" s="128"/>
      <c r="H19" s="138" t="s">
        <v>234</v>
      </c>
      <c r="I19" s="124">
        <f t="shared" si="0"/>
        <v>0</v>
      </c>
      <c r="J19" s="125">
        <v>43.5</v>
      </c>
      <c r="K19" s="139" t="s">
        <v>239</v>
      </c>
      <c r="L19" s="121"/>
      <c r="M19" s="121"/>
    </row>
    <row r="20" spans="1:13" x14ac:dyDescent="0.2">
      <c r="A20" s="121"/>
      <c r="B20" s="421"/>
      <c r="C20" s="443" t="s">
        <v>240</v>
      </c>
      <c r="D20" s="444"/>
      <c r="E20" s="467" t="s">
        <v>241</v>
      </c>
      <c r="F20" s="468"/>
      <c r="G20" s="128"/>
      <c r="H20" s="132" t="s">
        <v>19</v>
      </c>
      <c r="I20" s="133">
        <f t="shared" si="0"/>
        <v>0</v>
      </c>
      <c r="J20" s="140">
        <v>29</v>
      </c>
      <c r="K20" s="135" t="s">
        <v>229</v>
      </c>
      <c r="L20" s="121"/>
      <c r="M20" s="121"/>
    </row>
    <row r="21" spans="1:13" x14ac:dyDescent="0.2">
      <c r="A21" s="121"/>
      <c r="B21" s="421"/>
      <c r="C21" s="443"/>
      <c r="D21" s="444"/>
      <c r="E21" s="459" t="s">
        <v>242</v>
      </c>
      <c r="F21" s="460"/>
      <c r="G21" s="128"/>
      <c r="H21" s="129" t="s">
        <v>19</v>
      </c>
      <c r="I21" s="137">
        <f t="shared" si="0"/>
        <v>0</v>
      </c>
      <c r="J21" s="130">
        <v>25.7</v>
      </c>
      <c r="K21" s="131" t="s">
        <v>229</v>
      </c>
      <c r="L21" s="121"/>
      <c r="M21" s="121"/>
    </row>
    <row r="22" spans="1:13" x14ac:dyDescent="0.2">
      <c r="A22" s="121"/>
      <c r="B22" s="421"/>
      <c r="C22" s="443"/>
      <c r="D22" s="444"/>
      <c r="E22" s="469" t="s">
        <v>243</v>
      </c>
      <c r="F22" s="470"/>
      <c r="G22" s="128"/>
      <c r="H22" s="123" t="s">
        <v>19</v>
      </c>
      <c r="I22" s="124">
        <f t="shared" si="0"/>
        <v>0</v>
      </c>
      <c r="J22" s="125">
        <v>26.9</v>
      </c>
      <c r="K22" s="139" t="s">
        <v>229</v>
      </c>
      <c r="L22" s="121"/>
      <c r="M22" s="121"/>
    </row>
    <row r="23" spans="1:13" x14ac:dyDescent="0.2">
      <c r="A23" s="121"/>
      <c r="B23" s="421"/>
      <c r="C23" s="443" t="s">
        <v>244</v>
      </c>
      <c r="D23" s="444"/>
      <c r="E23" s="444"/>
      <c r="F23" s="445"/>
      <c r="G23" s="128"/>
      <c r="H23" s="129" t="s">
        <v>19</v>
      </c>
      <c r="I23" s="124">
        <f t="shared" si="0"/>
        <v>0</v>
      </c>
      <c r="J23" s="130">
        <v>29.4</v>
      </c>
      <c r="K23" s="131" t="s">
        <v>229</v>
      </c>
      <c r="L23" s="121"/>
      <c r="M23" s="121"/>
    </row>
    <row r="24" spans="1:13" x14ac:dyDescent="0.2">
      <c r="A24" s="121"/>
      <c r="B24" s="421"/>
      <c r="C24" s="443" t="s">
        <v>245</v>
      </c>
      <c r="D24" s="444"/>
      <c r="E24" s="444"/>
      <c r="F24" s="445"/>
      <c r="G24" s="128"/>
      <c r="H24" s="129" t="s">
        <v>19</v>
      </c>
      <c r="I24" s="124">
        <f t="shared" si="0"/>
        <v>0</v>
      </c>
      <c r="J24" s="130">
        <v>37.299999999999997</v>
      </c>
      <c r="K24" s="131" t="s">
        <v>229</v>
      </c>
      <c r="L24" s="121"/>
      <c r="M24" s="121"/>
    </row>
    <row r="25" spans="1:13" x14ac:dyDescent="0.2">
      <c r="A25" s="121"/>
      <c r="B25" s="421"/>
      <c r="C25" s="443" t="s">
        <v>246</v>
      </c>
      <c r="D25" s="444"/>
      <c r="E25" s="444"/>
      <c r="F25" s="445"/>
      <c r="G25" s="128"/>
      <c r="H25" s="136" t="s">
        <v>234</v>
      </c>
      <c r="I25" s="124">
        <f t="shared" si="0"/>
        <v>0</v>
      </c>
      <c r="J25" s="130">
        <v>21.1</v>
      </c>
      <c r="K25" s="131" t="s">
        <v>239</v>
      </c>
      <c r="L25" s="121"/>
      <c r="M25" s="121"/>
    </row>
    <row r="26" spans="1:13" x14ac:dyDescent="0.2">
      <c r="A26" s="121"/>
      <c r="B26" s="421"/>
      <c r="C26" s="443" t="s">
        <v>247</v>
      </c>
      <c r="D26" s="444"/>
      <c r="E26" s="444"/>
      <c r="F26" s="445"/>
      <c r="G26" s="128"/>
      <c r="H26" s="136" t="s">
        <v>234</v>
      </c>
      <c r="I26" s="124">
        <f t="shared" si="0"/>
        <v>0</v>
      </c>
      <c r="J26" s="130">
        <v>3.41</v>
      </c>
      <c r="K26" s="131" t="s">
        <v>239</v>
      </c>
      <c r="L26" s="121"/>
      <c r="M26" s="121"/>
    </row>
    <row r="27" spans="1:13" x14ac:dyDescent="0.2">
      <c r="A27" s="121"/>
      <c r="B27" s="421"/>
      <c r="C27" s="443" t="s">
        <v>248</v>
      </c>
      <c r="D27" s="444"/>
      <c r="E27" s="444"/>
      <c r="F27" s="445"/>
      <c r="G27" s="128"/>
      <c r="H27" s="136" t="s">
        <v>234</v>
      </c>
      <c r="I27" s="124">
        <f t="shared" si="0"/>
        <v>0</v>
      </c>
      <c r="J27" s="130">
        <v>8.41</v>
      </c>
      <c r="K27" s="131" t="s">
        <v>239</v>
      </c>
      <c r="L27" s="121"/>
      <c r="M27" s="121"/>
    </row>
    <row r="28" spans="1:13" x14ac:dyDescent="0.2">
      <c r="A28" s="121"/>
      <c r="B28" s="421"/>
      <c r="C28" s="446" t="s">
        <v>249</v>
      </c>
      <c r="D28" s="447"/>
      <c r="E28" s="452" t="s">
        <v>250</v>
      </c>
      <c r="F28" s="426"/>
      <c r="G28" s="128"/>
      <c r="H28" s="136" t="s">
        <v>251</v>
      </c>
      <c r="I28" s="141">
        <f t="shared" si="0"/>
        <v>0</v>
      </c>
      <c r="J28" s="142">
        <v>45</v>
      </c>
      <c r="K28" s="131" t="s">
        <v>239</v>
      </c>
      <c r="L28" s="121"/>
      <c r="M28" s="121"/>
    </row>
    <row r="29" spans="1:13" x14ac:dyDescent="0.2">
      <c r="A29" s="121"/>
      <c r="B29" s="421"/>
      <c r="C29" s="448"/>
      <c r="D29" s="449"/>
      <c r="E29" s="453" t="s">
        <v>252</v>
      </c>
      <c r="F29" s="454"/>
      <c r="G29" s="143"/>
      <c r="H29" s="144"/>
      <c r="I29" s="137">
        <f t="shared" si="0"/>
        <v>0</v>
      </c>
      <c r="J29" s="145"/>
      <c r="K29" s="146"/>
      <c r="L29" s="121"/>
      <c r="M29" s="121"/>
    </row>
    <row r="30" spans="1:13" x14ac:dyDescent="0.2">
      <c r="A30" s="121"/>
      <c r="B30" s="421"/>
      <c r="C30" s="448"/>
      <c r="D30" s="449"/>
      <c r="E30" s="455" t="s">
        <v>252</v>
      </c>
      <c r="F30" s="456"/>
      <c r="G30" s="128"/>
      <c r="H30" s="147"/>
      <c r="I30" s="141">
        <f t="shared" si="0"/>
        <v>0</v>
      </c>
      <c r="J30" s="145"/>
      <c r="K30" s="146"/>
      <c r="L30" s="121"/>
      <c r="M30" s="121"/>
    </row>
    <row r="31" spans="1:13" ht="18.5" thickBot="1" x14ac:dyDescent="0.25">
      <c r="A31" s="121"/>
      <c r="B31" s="421"/>
      <c r="C31" s="450"/>
      <c r="D31" s="451"/>
      <c r="E31" s="457" t="s">
        <v>252</v>
      </c>
      <c r="F31" s="458"/>
      <c r="G31" s="122"/>
      <c r="H31" s="148"/>
      <c r="I31" s="149">
        <f t="shared" si="0"/>
        <v>0</v>
      </c>
      <c r="J31" s="150"/>
      <c r="K31" s="151"/>
      <c r="L31" s="121"/>
      <c r="M31" s="121"/>
    </row>
    <row r="32" spans="1:13" ht="18.5" thickBot="1" x14ac:dyDescent="0.25">
      <c r="A32" s="121"/>
      <c r="B32" s="422"/>
      <c r="C32" s="429" t="s">
        <v>253</v>
      </c>
      <c r="D32" s="430"/>
      <c r="E32" s="430"/>
      <c r="F32" s="430"/>
      <c r="G32" s="430"/>
      <c r="H32" s="430"/>
      <c r="I32" s="152">
        <f>SUM(I6:I31)</f>
        <v>72300</v>
      </c>
      <c r="J32" s="153"/>
      <c r="K32" s="153"/>
      <c r="L32" s="121"/>
      <c r="M32" s="121"/>
    </row>
    <row r="33" spans="1:13" x14ac:dyDescent="0.2">
      <c r="A33" s="121"/>
      <c r="B33" s="420" t="s">
        <v>254</v>
      </c>
      <c r="C33" s="438" t="s">
        <v>255</v>
      </c>
      <c r="D33" s="439"/>
      <c r="E33" s="439"/>
      <c r="F33" s="439"/>
      <c r="G33" s="154"/>
      <c r="H33" s="155" t="s">
        <v>256</v>
      </c>
      <c r="I33" s="141">
        <f t="shared" si="0"/>
        <v>0</v>
      </c>
      <c r="J33" s="156">
        <v>1.02</v>
      </c>
      <c r="K33" s="157" t="s">
        <v>257</v>
      </c>
      <c r="L33" s="121"/>
      <c r="M33" s="121"/>
    </row>
    <row r="34" spans="1:13" x14ac:dyDescent="0.2">
      <c r="A34" s="121"/>
      <c r="B34" s="421"/>
      <c r="C34" s="425" t="s">
        <v>258</v>
      </c>
      <c r="D34" s="440"/>
      <c r="E34" s="440"/>
      <c r="F34" s="440"/>
      <c r="G34" s="158"/>
      <c r="H34" s="159" t="s">
        <v>256</v>
      </c>
      <c r="I34" s="137">
        <f t="shared" si="0"/>
        <v>0</v>
      </c>
      <c r="J34" s="130">
        <v>1.36</v>
      </c>
      <c r="K34" s="131" t="s">
        <v>257</v>
      </c>
      <c r="L34" s="121"/>
      <c r="M34" s="121"/>
    </row>
    <row r="35" spans="1:13" x14ac:dyDescent="0.2">
      <c r="A35" s="121"/>
      <c r="B35" s="421"/>
      <c r="C35" s="438" t="s">
        <v>259</v>
      </c>
      <c r="D35" s="439"/>
      <c r="E35" s="439"/>
      <c r="F35" s="439"/>
      <c r="G35" s="160"/>
      <c r="H35" s="155" t="s">
        <v>256</v>
      </c>
      <c r="I35" s="141">
        <f t="shared" si="0"/>
        <v>0</v>
      </c>
      <c r="J35" s="161">
        <v>1.36</v>
      </c>
      <c r="K35" s="157" t="s">
        <v>257</v>
      </c>
      <c r="L35" s="121"/>
      <c r="M35" s="121"/>
    </row>
    <row r="36" spans="1:13" ht="18.5" thickBot="1" x14ac:dyDescent="0.25">
      <c r="A36" s="121"/>
      <c r="B36" s="421"/>
      <c r="C36" s="441" t="s">
        <v>260</v>
      </c>
      <c r="D36" s="442"/>
      <c r="E36" s="442"/>
      <c r="F36" s="442"/>
      <c r="G36" s="162"/>
      <c r="H36" s="163" t="s">
        <v>256</v>
      </c>
      <c r="I36" s="133">
        <f t="shared" si="0"/>
        <v>0</v>
      </c>
      <c r="J36" s="134">
        <v>1.36</v>
      </c>
      <c r="K36" s="135" t="s">
        <v>257</v>
      </c>
      <c r="L36" s="121"/>
      <c r="M36" s="121"/>
    </row>
    <row r="37" spans="1:13" ht="18.5" thickBot="1" x14ac:dyDescent="0.25">
      <c r="A37" s="121"/>
      <c r="B37" s="422"/>
      <c r="C37" s="429" t="s">
        <v>253</v>
      </c>
      <c r="D37" s="430"/>
      <c r="E37" s="430"/>
      <c r="F37" s="430"/>
      <c r="G37" s="430"/>
      <c r="H37" s="430"/>
      <c r="I37" s="164">
        <f>SUM(I33:I36)</f>
        <v>0</v>
      </c>
      <c r="J37" s="165"/>
      <c r="K37" s="153"/>
      <c r="L37" s="121"/>
      <c r="M37" s="121"/>
    </row>
    <row r="38" spans="1:13" ht="15" customHeight="1" x14ac:dyDescent="0.2">
      <c r="A38" s="121"/>
      <c r="B38" s="420" t="s">
        <v>261</v>
      </c>
      <c r="C38" s="423" t="s">
        <v>470</v>
      </c>
      <c r="D38" s="423"/>
      <c r="E38" s="424"/>
      <c r="F38" s="166" t="s">
        <v>476</v>
      </c>
      <c r="G38" s="160">
        <v>2500</v>
      </c>
      <c r="H38" s="167" t="s">
        <v>262</v>
      </c>
      <c r="I38" s="141">
        <f t="shared" ref="I38:I50" si="1">ROUND(G38*J38,0)</f>
        <v>24925</v>
      </c>
      <c r="J38" s="156">
        <v>9.9700000000000006</v>
      </c>
      <c r="K38" s="157" t="s">
        <v>263</v>
      </c>
      <c r="L38" s="121"/>
      <c r="M38" s="121"/>
    </row>
    <row r="39" spans="1:13" ht="15" customHeight="1" x14ac:dyDescent="0.2">
      <c r="A39" s="121"/>
      <c r="B39" s="421"/>
      <c r="C39" s="425"/>
      <c r="D39" s="425"/>
      <c r="E39" s="426"/>
      <c r="F39" s="168" t="s">
        <v>477</v>
      </c>
      <c r="G39" s="158">
        <v>300</v>
      </c>
      <c r="H39" s="169" t="s">
        <v>264</v>
      </c>
      <c r="I39" s="137">
        <f t="shared" si="1"/>
        <v>2784</v>
      </c>
      <c r="J39" s="170">
        <v>9.2799999999999994</v>
      </c>
      <c r="K39" s="131" t="s">
        <v>263</v>
      </c>
      <c r="L39" s="121"/>
      <c r="M39" s="121"/>
    </row>
    <row r="40" spans="1:13" ht="15" customHeight="1" x14ac:dyDescent="0.2">
      <c r="A40" s="121"/>
      <c r="B40" s="421"/>
      <c r="C40" s="423" t="s">
        <v>471</v>
      </c>
      <c r="D40" s="423"/>
      <c r="E40" s="424"/>
      <c r="F40" s="166" t="s">
        <v>476</v>
      </c>
      <c r="G40" s="160"/>
      <c r="H40" s="167" t="s">
        <v>262</v>
      </c>
      <c r="I40" s="141">
        <f t="shared" si="1"/>
        <v>0</v>
      </c>
      <c r="J40" s="156">
        <v>9.9700000000000006</v>
      </c>
      <c r="K40" s="157" t="s">
        <v>263</v>
      </c>
      <c r="L40" s="121"/>
      <c r="M40" s="121"/>
    </row>
    <row r="41" spans="1:13" ht="15" customHeight="1" x14ac:dyDescent="0.2">
      <c r="A41" s="121"/>
      <c r="B41" s="421"/>
      <c r="C41" s="425"/>
      <c r="D41" s="425"/>
      <c r="E41" s="426"/>
      <c r="F41" s="168" t="s">
        <v>477</v>
      </c>
      <c r="G41" s="158"/>
      <c r="H41" s="169" t="s">
        <v>262</v>
      </c>
      <c r="I41" s="137">
        <f t="shared" si="1"/>
        <v>0</v>
      </c>
      <c r="J41" s="170">
        <v>9.2799999999999994</v>
      </c>
      <c r="K41" s="131" t="s">
        <v>263</v>
      </c>
      <c r="L41" s="121"/>
      <c r="M41" s="121"/>
    </row>
    <row r="42" spans="1:13" ht="15" customHeight="1" x14ac:dyDescent="0.2">
      <c r="A42" s="121"/>
      <c r="B42" s="421"/>
      <c r="C42" s="423" t="s">
        <v>472</v>
      </c>
      <c r="D42" s="423"/>
      <c r="E42" s="424"/>
      <c r="F42" s="166" t="s">
        <v>476</v>
      </c>
      <c r="G42" s="160"/>
      <c r="H42" s="167" t="s">
        <v>262</v>
      </c>
      <c r="I42" s="141">
        <f t="shared" si="1"/>
        <v>0</v>
      </c>
      <c r="J42" s="156">
        <v>9.9700000000000006</v>
      </c>
      <c r="K42" s="157" t="s">
        <v>263</v>
      </c>
      <c r="L42" s="121"/>
      <c r="M42" s="121"/>
    </row>
    <row r="43" spans="1:13" ht="15" customHeight="1" x14ac:dyDescent="0.2">
      <c r="A43" s="121"/>
      <c r="B43" s="421"/>
      <c r="C43" s="425"/>
      <c r="D43" s="425"/>
      <c r="E43" s="426"/>
      <c r="F43" s="168" t="s">
        <v>477</v>
      </c>
      <c r="G43" s="158"/>
      <c r="H43" s="169" t="s">
        <v>262</v>
      </c>
      <c r="I43" s="137">
        <f t="shared" si="1"/>
        <v>0</v>
      </c>
      <c r="J43" s="170">
        <v>9.2799999999999994</v>
      </c>
      <c r="K43" s="131" t="s">
        <v>263</v>
      </c>
      <c r="L43" s="121"/>
      <c r="M43" s="121"/>
    </row>
    <row r="44" spans="1:13" ht="15" customHeight="1" x14ac:dyDescent="0.2">
      <c r="A44" s="121"/>
      <c r="B44" s="421"/>
      <c r="C44" s="423" t="s">
        <v>473</v>
      </c>
      <c r="D44" s="423"/>
      <c r="E44" s="424"/>
      <c r="F44" s="166" t="s">
        <v>476</v>
      </c>
      <c r="G44" s="160"/>
      <c r="H44" s="167" t="s">
        <v>262</v>
      </c>
      <c r="I44" s="141">
        <f t="shared" si="1"/>
        <v>0</v>
      </c>
      <c r="J44" s="156">
        <v>9.9700000000000006</v>
      </c>
      <c r="K44" s="157" t="s">
        <v>263</v>
      </c>
      <c r="L44" s="121"/>
      <c r="M44" s="121"/>
    </row>
    <row r="45" spans="1:13" ht="15" customHeight="1" x14ac:dyDescent="0.2">
      <c r="A45" s="121"/>
      <c r="B45" s="421"/>
      <c r="C45" s="425"/>
      <c r="D45" s="425"/>
      <c r="E45" s="426"/>
      <c r="F45" s="168" t="s">
        <v>477</v>
      </c>
      <c r="G45" s="158"/>
      <c r="H45" s="169" t="s">
        <v>262</v>
      </c>
      <c r="I45" s="137">
        <f t="shared" si="1"/>
        <v>0</v>
      </c>
      <c r="J45" s="170">
        <v>9.2799999999999994</v>
      </c>
      <c r="K45" s="131" t="s">
        <v>263</v>
      </c>
      <c r="L45" s="121"/>
      <c r="M45" s="121"/>
    </row>
    <row r="46" spans="1:13" ht="15" customHeight="1" x14ac:dyDescent="0.2">
      <c r="A46" s="121"/>
      <c r="B46" s="421"/>
      <c r="C46" s="423" t="s">
        <v>474</v>
      </c>
      <c r="D46" s="423"/>
      <c r="E46" s="424"/>
      <c r="F46" s="166" t="s">
        <v>476</v>
      </c>
      <c r="G46" s="160"/>
      <c r="H46" s="167" t="s">
        <v>262</v>
      </c>
      <c r="I46" s="141">
        <f t="shared" si="1"/>
        <v>0</v>
      </c>
      <c r="J46" s="156">
        <v>9.9700000000000006</v>
      </c>
      <c r="K46" s="157" t="s">
        <v>263</v>
      </c>
      <c r="L46" s="121"/>
      <c r="M46" s="121"/>
    </row>
    <row r="47" spans="1:13" ht="15" customHeight="1" x14ac:dyDescent="0.2">
      <c r="A47" s="121"/>
      <c r="B47" s="421"/>
      <c r="C47" s="425"/>
      <c r="D47" s="425"/>
      <c r="E47" s="426"/>
      <c r="F47" s="168" t="s">
        <v>477</v>
      </c>
      <c r="G47" s="158"/>
      <c r="H47" s="169" t="s">
        <v>262</v>
      </c>
      <c r="I47" s="137">
        <f t="shared" si="1"/>
        <v>0</v>
      </c>
      <c r="J47" s="170">
        <v>9.2799999999999994</v>
      </c>
      <c r="K47" s="131" t="s">
        <v>263</v>
      </c>
      <c r="L47" s="121"/>
      <c r="M47" s="121"/>
    </row>
    <row r="48" spans="1:13" ht="15" customHeight="1" x14ac:dyDescent="0.2">
      <c r="A48" s="121"/>
      <c r="B48" s="421"/>
      <c r="C48" s="423" t="s">
        <v>475</v>
      </c>
      <c r="D48" s="423"/>
      <c r="E48" s="424"/>
      <c r="F48" s="166" t="s">
        <v>476</v>
      </c>
      <c r="G48" s="160"/>
      <c r="H48" s="167" t="s">
        <v>262</v>
      </c>
      <c r="I48" s="141">
        <f t="shared" si="1"/>
        <v>0</v>
      </c>
      <c r="J48" s="156">
        <v>9.9700000000000006</v>
      </c>
      <c r="K48" s="157" t="s">
        <v>263</v>
      </c>
      <c r="L48" s="121"/>
      <c r="M48" s="121"/>
    </row>
    <row r="49" spans="1:13" ht="15" customHeight="1" x14ac:dyDescent="0.2">
      <c r="A49" s="121"/>
      <c r="B49" s="421"/>
      <c r="C49" s="425"/>
      <c r="D49" s="425"/>
      <c r="E49" s="426"/>
      <c r="F49" s="168" t="s">
        <v>477</v>
      </c>
      <c r="G49" s="158"/>
      <c r="H49" s="169" t="s">
        <v>262</v>
      </c>
      <c r="I49" s="137">
        <f t="shared" si="1"/>
        <v>0</v>
      </c>
      <c r="J49" s="170">
        <v>9.2799999999999994</v>
      </c>
      <c r="K49" s="131" t="s">
        <v>263</v>
      </c>
      <c r="L49" s="121"/>
      <c r="M49" s="121"/>
    </row>
    <row r="50" spans="1:13" ht="15" customHeight="1" x14ac:dyDescent="0.2">
      <c r="A50" s="121"/>
      <c r="B50" s="421"/>
      <c r="C50" s="425" t="s">
        <v>265</v>
      </c>
      <c r="D50" s="425"/>
      <c r="E50" s="426"/>
      <c r="F50" s="171" t="s">
        <v>266</v>
      </c>
      <c r="G50" s="158"/>
      <c r="H50" s="169" t="s">
        <v>262</v>
      </c>
      <c r="I50" s="124">
        <f t="shared" si="1"/>
        <v>0</v>
      </c>
      <c r="J50" s="170">
        <v>9.76</v>
      </c>
      <c r="K50" s="131" t="s">
        <v>263</v>
      </c>
      <c r="L50" s="121"/>
      <c r="M50" s="121"/>
    </row>
    <row r="51" spans="1:13" ht="15" customHeight="1" thickBot="1" x14ac:dyDescent="0.25">
      <c r="A51" s="121"/>
      <c r="B51" s="421"/>
      <c r="C51" s="427"/>
      <c r="D51" s="427"/>
      <c r="E51" s="428"/>
      <c r="F51" s="172" t="s">
        <v>478</v>
      </c>
      <c r="G51" s="173"/>
      <c r="H51" s="174" t="s">
        <v>262</v>
      </c>
      <c r="I51" s="175"/>
      <c r="J51" s="176"/>
      <c r="K51" s="177"/>
      <c r="L51" s="121"/>
      <c r="M51" s="121"/>
    </row>
    <row r="52" spans="1:13" ht="18.5" thickBot="1" x14ac:dyDescent="0.25">
      <c r="A52" s="121"/>
      <c r="B52" s="422"/>
      <c r="C52" s="429" t="s">
        <v>267</v>
      </c>
      <c r="D52" s="430"/>
      <c r="E52" s="430"/>
      <c r="F52" s="430"/>
      <c r="G52" s="430"/>
      <c r="H52" s="430"/>
      <c r="I52" s="178">
        <f>SUM(I38:I50)</f>
        <v>27709</v>
      </c>
      <c r="J52" s="179"/>
      <c r="K52" s="180"/>
      <c r="L52" s="121"/>
      <c r="M52" s="121"/>
    </row>
    <row r="53" spans="1:13" ht="18.5" thickBot="1" x14ac:dyDescent="0.25">
      <c r="B53" s="431" t="s">
        <v>268</v>
      </c>
      <c r="C53" s="432"/>
      <c r="D53" s="432"/>
      <c r="E53" s="432"/>
      <c r="F53" s="432"/>
      <c r="G53" s="432"/>
      <c r="H53" s="181"/>
      <c r="I53" s="182">
        <f>I32+I37+I52</f>
        <v>100009</v>
      </c>
      <c r="J53" s="183" t="s">
        <v>269</v>
      </c>
      <c r="K53" s="184"/>
    </row>
    <row r="54" spans="1:13" ht="7" customHeight="1" thickBot="1" x14ac:dyDescent="0.25"/>
    <row r="55" spans="1:13" ht="18.5" thickBot="1" x14ac:dyDescent="0.25">
      <c r="B55" s="433" t="s">
        <v>270</v>
      </c>
      <c r="C55" s="434"/>
      <c r="D55" s="434"/>
      <c r="E55" s="434"/>
      <c r="F55" s="434"/>
      <c r="G55" s="434"/>
      <c r="H55" s="185"/>
      <c r="I55" s="435">
        <f>ROUND(+I53/10*0.258,0)</f>
        <v>2580</v>
      </c>
      <c r="J55" s="436"/>
      <c r="K55" s="186" t="s">
        <v>271</v>
      </c>
      <c r="L55" s="187"/>
      <c r="M55" s="188"/>
    </row>
    <row r="56" spans="1:13" ht="7" customHeight="1" x14ac:dyDescent="0.2"/>
    <row r="57" spans="1:13" ht="27" customHeight="1" x14ac:dyDescent="0.2">
      <c r="A57" s="189"/>
      <c r="B57" s="419" t="s">
        <v>272</v>
      </c>
      <c r="C57" s="437"/>
      <c r="D57" s="437"/>
      <c r="E57" s="437"/>
      <c r="F57" s="437"/>
      <c r="G57" s="437"/>
      <c r="H57" s="437"/>
      <c r="I57" s="437"/>
      <c r="J57" s="437"/>
      <c r="K57" s="437"/>
      <c r="L57" s="437"/>
      <c r="M57" s="189"/>
    </row>
    <row r="58" spans="1:13" ht="24" customHeight="1" x14ac:dyDescent="0.2">
      <c r="A58" s="189"/>
      <c r="B58" s="418" t="s">
        <v>479</v>
      </c>
      <c r="C58" s="418"/>
      <c r="D58" s="418"/>
      <c r="E58" s="418"/>
      <c r="F58" s="418"/>
      <c r="G58" s="418"/>
      <c r="H58" s="418"/>
      <c r="I58" s="418"/>
      <c r="J58" s="418"/>
      <c r="K58" s="418"/>
      <c r="L58" s="418"/>
      <c r="M58" s="189"/>
    </row>
    <row r="59" spans="1:13" ht="27" customHeight="1" x14ac:dyDescent="0.2">
      <c r="A59" s="189"/>
      <c r="B59" s="418" t="s">
        <v>480</v>
      </c>
      <c r="C59" s="418"/>
      <c r="D59" s="418"/>
      <c r="E59" s="418"/>
      <c r="F59" s="418"/>
      <c r="G59" s="418"/>
      <c r="H59" s="418"/>
      <c r="I59" s="418"/>
      <c r="J59" s="418"/>
      <c r="K59" s="418"/>
      <c r="L59" s="418"/>
      <c r="M59" s="189"/>
    </row>
    <row r="60" spans="1:13" ht="42.5" customHeight="1" x14ac:dyDescent="0.2">
      <c r="A60" s="189"/>
      <c r="B60" s="419" t="s">
        <v>481</v>
      </c>
      <c r="C60" s="419"/>
      <c r="D60" s="419"/>
      <c r="E60" s="419"/>
      <c r="F60" s="419"/>
      <c r="G60" s="419"/>
      <c r="H60" s="419"/>
      <c r="I60" s="419"/>
      <c r="J60" s="419"/>
      <c r="K60" s="419"/>
      <c r="L60" s="419"/>
      <c r="M60" s="189"/>
    </row>
    <row r="61" spans="1:13" ht="20.5" customHeight="1" x14ac:dyDescent="0.2">
      <c r="A61" s="189"/>
      <c r="B61" s="419" t="s">
        <v>482</v>
      </c>
      <c r="C61" s="419"/>
      <c r="D61" s="419"/>
      <c r="E61" s="419"/>
      <c r="F61" s="419"/>
      <c r="G61" s="419"/>
      <c r="H61" s="419"/>
      <c r="I61" s="419"/>
      <c r="J61" s="419"/>
      <c r="K61" s="419"/>
      <c r="L61" s="419"/>
      <c r="M61" s="189"/>
    </row>
  </sheetData>
  <sheetProtection password="EF93" sheet="1" formatCells="0" formatColumns="0" formatRows="0"/>
  <protectedRanges>
    <protectedRange sqref="J28:J30 J31:K31 G33:G36 G6:G28 G29:H31 K29:K31 G38:G51" name="範囲1_2"/>
    <protectedRange sqref="E29:E31" name="範囲1_1_1"/>
  </protectedRanges>
  <mergeCells count="58">
    <mergeCell ref="B3:F5"/>
    <mergeCell ref="G3:I4"/>
    <mergeCell ref="J3:K4"/>
    <mergeCell ref="B6:B32"/>
    <mergeCell ref="C6:F6"/>
    <mergeCell ref="C7:F7"/>
    <mergeCell ref="C8:F8"/>
    <mergeCell ref="C9:F9"/>
    <mergeCell ref="C10:F10"/>
    <mergeCell ref="C11:F11"/>
    <mergeCell ref="C12:F12"/>
    <mergeCell ref="C13:F13"/>
    <mergeCell ref="C14:F14"/>
    <mergeCell ref="C15:F15"/>
    <mergeCell ref="C16:D17"/>
    <mergeCell ref="E16:F16"/>
    <mergeCell ref="E17:F17"/>
    <mergeCell ref="C18:D19"/>
    <mergeCell ref="E18:F18"/>
    <mergeCell ref="E19:F19"/>
    <mergeCell ref="C20:D22"/>
    <mergeCell ref="E20:F20"/>
    <mergeCell ref="E21:F21"/>
    <mergeCell ref="E22:F22"/>
    <mergeCell ref="C28:D31"/>
    <mergeCell ref="E28:F28"/>
    <mergeCell ref="E29:F29"/>
    <mergeCell ref="E30:F30"/>
    <mergeCell ref="E31:F31"/>
    <mergeCell ref="C23:F23"/>
    <mergeCell ref="C24:F24"/>
    <mergeCell ref="C25:F25"/>
    <mergeCell ref="C26:F26"/>
    <mergeCell ref="C27:F27"/>
    <mergeCell ref="B58:L58"/>
    <mergeCell ref="C32:H32"/>
    <mergeCell ref="B33:B37"/>
    <mergeCell ref="C33:F33"/>
    <mergeCell ref="C34:F34"/>
    <mergeCell ref="C35:F35"/>
    <mergeCell ref="C36:F36"/>
    <mergeCell ref="C37:H37"/>
    <mergeCell ref="B59:L59"/>
    <mergeCell ref="B61:L61"/>
    <mergeCell ref="B38:B52"/>
    <mergeCell ref="C38:E39"/>
    <mergeCell ref="C40:E41"/>
    <mergeCell ref="C42:E43"/>
    <mergeCell ref="C44:E45"/>
    <mergeCell ref="C46:E47"/>
    <mergeCell ref="C48:E49"/>
    <mergeCell ref="C50:E51"/>
    <mergeCell ref="C52:H52"/>
    <mergeCell ref="B53:G53"/>
    <mergeCell ref="B55:G55"/>
    <mergeCell ref="I55:J55"/>
    <mergeCell ref="B57:L57"/>
    <mergeCell ref="B60:L60"/>
  </mergeCells>
  <phoneticPr fontId="5"/>
  <dataValidations count="1">
    <dataValidation type="decimal" operator="greaterThan" allowBlank="1" showInputMessage="1" showErrorMessage="1" sqref="G6:G31 G33:G36 G38:G51 J28:J31" xr:uid="{2605653E-3B49-450C-A170-7255C48BDAA1}">
      <formula1>0</formula1>
    </dataValidation>
  </dataValidations>
  <pageMargins left="0.23622047244094491" right="0.23622047244094491" top="0.74803149606299213" bottom="0.55118110236220474"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2A840-2625-4843-BBFB-7B7A3A3EF02F}">
  <sheetPr codeName="Sheet5">
    <tabColor theme="7"/>
    <pageSetUpPr fitToPage="1"/>
  </sheetPr>
  <dimension ref="A1:AB89"/>
  <sheetViews>
    <sheetView topLeftCell="A46" zoomScale="85" zoomScaleNormal="85" zoomScaleSheetLayoutView="85" workbookViewId="0">
      <selection activeCell="O54" sqref="O54"/>
    </sheetView>
  </sheetViews>
  <sheetFormatPr defaultRowHeight="18" x14ac:dyDescent="0.2"/>
  <cols>
    <col min="1" max="1" width="3.36328125" style="115" customWidth="1"/>
    <col min="2" max="2" width="6.26953125" style="115" customWidth="1"/>
    <col min="3" max="3" width="5.36328125" style="115" customWidth="1"/>
    <col min="4" max="4" width="7.26953125" style="115" customWidth="1"/>
    <col min="5" max="5" width="8.08984375" style="115" customWidth="1"/>
    <col min="6" max="6" width="8.6328125" style="115" customWidth="1"/>
    <col min="7" max="7" width="5.08984375" style="115" customWidth="1"/>
    <col min="8" max="8" width="8.6328125" style="115" customWidth="1"/>
    <col min="9" max="9" width="6.08984375" style="115" customWidth="1"/>
    <col min="10" max="10" width="5.08984375" style="115" customWidth="1"/>
    <col min="11" max="11" width="7" style="115" customWidth="1"/>
    <col min="12" max="12" width="8.6328125" style="115" customWidth="1"/>
    <col min="13" max="13" width="7.08984375" style="115" customWidth="1"/>
    <col min="14" max="14" width="5.6328125" style="115" customWidth="1"/>
    <col min="15" max="15" width="12.453125" style="115" customWidth="1"/>
    <col min="16" max="16" width="4.7265625" style="115" customWidth="1"/>
    <col min="17" max="28" width="8.7265625" style="115"/>
    <col min="29" max="16384" width="8.7265625" style="9"/>
  </cols>
  <sheetData>
    <row r="1" spans="1:28" s="10" customFormat="1" ht="18.5" thickBot="1" x14ac:dyDescent="0.25">
      <c r="A1" s="121" t="s">
        <v>273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row>
    <row r="2" spans="1:28" s="10" customFormat="1" ht="21.75" customHeight="1" thickBot="1" x14ac:dyDescent="0.25">
      <c r="A2" s="651" t="s">
        <v>209</v>
      </c>
      <c r="B2" s="652"/>
      <c r="C2" s="652"/>
      <c r="D2" s="652"/>
      <c r="E2" s="653"/>
      <c r="F2" s="657" t="s">
        <v>210</v>
      </c>
      <c r="G2" s="658"/>
      <c r="H2" s="658"/>
      <c r="I2" s="657" t="s">
        <v>274</v>
      </c>
      <c r="J2" s="658"/>
      <c r="K2" s="659"/>
      <c r="L2" s="660" t="s">
        <v>275</v>
      </c>
      <c r="M2" s="651" t="s">
        <v>276</v>
      </c>
      <c r="N2" s="653"/>
      <c r="O2" s="662" t="s">
        <v>277</v>
      </c>
      <c r="P2" s="121"/>
      <c r="Q2" s="647" t="s">
        <v>278</v>
      </c>
      <c r="R2" s="647"/>
      <c r="S2" s="647"/>
      <c r="T2" s="647"/>
      <c r="U2" s="647"/>
      <c r="V2" s="647"/>
      <c r="W2" s="121"/>
      <c r="X2" s="121"/>
      <c r="Y2" s="121"/>
      <c r="Z2" s="121"/>
      <c r="AA2" s="121"/>
      <c r="AB2" s="121"/>
    </row>
    <row r="3" spans="1:28" s="10" customFormat="1" ht="22.5" thickBot="1" x14ac:dyDescent="0.25">
      <c r="A3" s="654"/>
      <c r="B3" s="655"/>
      <c r="C3" s="655"/>
      <c r="D3" s="655"/>
      <c r="E3" s="656"/>
      <c r="F3" s="190" t="s">
        <v>279</v>
      </c>
      <c r="G3" s="191" t="s">
        <v>213</v>
      </c>
      <c r="H3" s="192" t="s">
        <v>280</v>
      </c>
      <c r="I3" s="190" t="s">
        <v>281</v>
      </c>
      <c r="J3" s="193" t="s">
        <v>213</v>
      </c>
      <c r="K3" s="194" t="s">
        <v>282</v>
      </c>
      <c r="L3" s="661"/>
      <c r="M3" s="654"/>
      <c r="N3" s="656"/>
      <c r="O3" s="663"/>
      <c r="P3" s="121"/>
      <c r="Q3" s="647"/>
      <c r="R3" s="647"/>
      <c r="S3" s="647"/>
      <c r="T3" s="647"/>
      <c r="U3" s="647"/>
      <c r="V3" s="647"/>
      <c r="W3" s="121"/>
      <c r="X3" s="121"/>
      <c r="Y3" s="121"/>
      <c r="Z3" s="121"/>
      <c r="AA3" s="121"/>
      <c r="AB3" s="121"/>
    </row>
    <row r="4" spans="1:28" s="10" customFormat="1" x14ac:dyDescent="0.2">
      <c r="A4" s="606" t="s">
        <v>216</v>
      </c>
      <c r="B4" s="648" t="s">
        <v>283</v>
      </c>
      <c r="C4" s="596"/>
      <c r="D4" s="596"/>
      <c r="E4" s="598"/>
      <c r="F4" s="11">
        <f>表２原油換算エネルギー使用量算定表!G6</f>
        <v>0</v>
      </c>
      <c r="G4" s="195" t="s">
        <v>218</v>
      </c>
      <c r="H4" s="12">
        <f>表２原油換算エネルギー使用量算定表!I6</f>
        <v>0</v>
      </c>
      <c r="I4" s="196"/>
      <c r="J4" s="197" t="s">
        <v>218</v>
      </c>
      <c r="K4" s="198">
        <f>ROUND(I4*表２原油換算エネルギー使用量算定表!J6,0)</f>
        <v>0</v>
      </c>
      <c r="L4" s="199">
        <f t="shared" ref="L4:L28" si="0">+H4-K4</f>
        <v>0</v>
      </c>
      <c r="M4" s="649">
        <v>1.8700000000000001E-2</v>
      </c>
      <c r="N4" s="650"/>
      <c r="O4" s="200">
        <f>ROUND(L4*M4*44/12,0)</f>
        <v>0</v>
      </c>
      <c r="P4" s="121"/>
      <c r="Q4" s="201"/>
      <c r="R4" s="201"/>
      <c r="S4" s="201"/>
      <c r="T4" s="201"/>
      <c r="U4" s="201"/>
      <c r="V4" s="201"/>
      <c r="W4" s="121"/>
      <c r="X4" s="121"/>
      <c r="Y4" s="121"/>
      <c r="Z4" s="121"/>
      <c r="AA4" s="121"/>
      <c r="AB4" s="121"/>
    </row>
    <row r="5" spans="1:28" s="10" customFormat="1" x14ac:dyDescent="0.2">
      <c r="A5" s="607"/>
      <c r="B5" s="617" t="s">
        <v>284</v>
      </c>
      <c r="C5" s="618"/>
      <c r="D5" s="618"/>
      <c r="E5" s="619"/>
      <c r="F5" s="13">
        <f>表２原油換算エネルギー使用量算定表!G7</f>
        <v>0</v>
      </c>
      <c r="G5" s="202" t="s">
        <v>218</v>
      </c>
      <c r="H5" s="203">
        <f>表２原油換算エネルギー使用量算定表!I7</f>
        <v>0</v>
      </c>
      <c r="I5" s="204"/>
      <c r="J5" s="205" t="s">
        <v>218</v>
      </c>
      <c r="K5" s="198">
        <f>ROUND(I5*表２原油換算エネルギー使用量算定表!J7,0)</f>
        <v>0</v>
      </c>
      <c r="L5" s="206">
        <f t="shared" si="0"/>
        <v>0</v>
      </c>
      <c r="M5" s="627">
        <v>1.84E-2</v>
      </c>
      <c r="N5" s="628"/>
      <c r="O5" s="207">
        <f t="shared" ref="O5:O28" si="1">ROUND(L5*M5*44/12,0)</f>
        <v>0</v>
      </c>
      <c r="P5" s="121"/>
      <c r="Q5" s="208" t="s">
        <v>220</v>
      </c>
      <c r="R5" s="201"/>
      <c r="S5" s="201"/>
      <c r="T5" s="201"/>
      <c r="U5" s="201"/>
      <c r="V5" s="201"/>
      <c r="W5" s="121"/>
      <c r="X5" s="121"/>
      <c r="Y5" s="121"/>
      <c r="Z5" s="121"/>
      <c r="AA5" s="121"/>
      <c r="AB5" s="121"/>
    </row>
    <row r="6" spans="1:28" s="10" customFormat="1" x14ac:dyDescent="0.2">
      <c r="A6" s="607"/>
      <c r="B6" s="573" t="s">
        <v>285</v>
      </c>
      <c r="C6" s="574"/>
      <c r="D6" s="574"/>
      <c r="E6" s="597"/>
      <c r="F6" s="13">
        <f>表２原油換算エネルギー使用量算定表!G8</f>
        <v>1000</v>
      </c>
      <c r="G6" s="202" t="s">
        <v>218</v>
      </c>
      <c r="H6" s="203">
        <f>表２原油換算エネルギー使用量算定表!I8</f>
        <v>34600</v>
      </c>
      <c r="I6" s="204"/>
      <c r="J6" s="205" t="s">
        <v>218</v>
      </c>
      <c r="K6" s="198">
        <f>ROUND(I6*表２原油換算エネルギー使用量算定表!J8,0)</f>
        <v>0</v>
      </c>
      <c r="L6" s="207">
        <f t="shared" si="0"/>
        <v>34600</v>
      </c>
      <c r="M6" s="627">
        <v>1.83E-2</v>
      </c>
      <c r="N6" s="628"/>
      <c r="O6" s="207">
        <f t="shared" si="1"/>
        <v>2322</v>
      </c>
      <c r="P6" s="121"/>
      <c r="Q6" s="201"/>
      <c r="R6" s="201"/>
      <c r="S6" s="201"/>
      <c r="T6" s="201"/>
      <c r="U6" s="201"/>
      <c r="V6" s="201"/>
      <c r="W6" s="121"/>
      <c r="X6" s="121"/>
      <c r="Y6" s="121"/>
      <c r="Z6" s="121"/>
      <c r="AA6" s="121"/>
      <c r="AB6" s="121"/>
    </row>
    <row r="7" spans="1:28" s="10" customFormat="1" x14ac:dyDescent="0.2">
      <c r="A7" s="607"/>
      <c r="B7" s="573" t="s">
        <v>223</v>
      </c>
      <c r="C7" s="574"/>
      <c r="D7" s="574"/>
      <c r="E7" s="597"/>
      <c r="F7" s="13">
        <f>表２原油換算エネルギー使用量算定表!G9</f>
        <v>0</v>
      </c>
      <c r="G7" s="202" t="s">
        <v>218</v>
      </c>
      <c r="H7" s="203">
        <f>表２原油換算エネルギー使用量算定表!I9</f>
        <v>0</v>
      </c>
      <c r="I7" s="204"/>
      <c r="J7" s="205" t="s">
        <v>218</v>
      </c>
      <c r="K7" s="198">
        <f>ROUND(I7*表２原油換算エネルギー使用量算定表!J9,0)</f>
        <v>0</v>
      </c>
      <c r="L7" s="207">
        <f t="shared" si="0"/>
        <v>0</v>
      </c>
      <c r="M7" s="627">
        <v>1.8200000000000001E-2</v>
      </c>
      <c r="N7" s="628"/>
      <c r="O7" s="207">
        <f t="shared" si="1"/>
        <v>0</v>
      </c>
      <c r="P7" s="121"/>
      <c r="Q7" s="121"/>
      <c r="R7" s="121"/>
      <c r="S7" s="121"/>
      <c r="T7" s="121"/>
      <c r="U7" s="121"/>
      <c r="V7" s="121"/>
      <c r="W7" s="121"/>
      <c r="X7" s="121"/>
      <c r="Y7" s="121"/>
      <c r="Z7" s="121"/>
      <c r="AA7" s="121"/>
      <c r="AB7" s="121"/>
    </row>
    <row r="8" spans="1:28" s="10" customFormat="1" x14ac:dyDescent="0.2">
      <c r="A8" s="607"/>
      <c r="B8" s="573" t="s">
        <v>224</v>
      </c>
      <c r="C8" s="574"/>
      <c r="D8" s="574"/>
      <c r="E8" s="597"/>
      <c r="F8" s="13">
        <f>表２原油換算エネルギー使用量算定表!G10</f>
        <v>0</v>
      </c>
      <c r="G8" s="202" t="s">
        <v>218</v>
      </c>
      <c r="H8" s="203">
        <f>表２原油換算エネルギー使用量算定表!I10</f>
        <v>0</v>
      </c>
      <c r="I8" s="204"/>
      <c r="J8" s="205" t="s">
        <v>218</v>
      </c>
      <c r="K8" s="198">
        <f>ROUND(I8*表２原油換算エネルギー使用量算定表!J10,0)</f>
        <v>0</v>
      </c>
      <c r="L8" s="207">
        <f t="shared" si="0"/>
        <v>0</v>
      </c>
      <c r="M8" s="627">
        <v>1.8499999999999999E-2</v>
      </c>
      <c r="N8" s="628"/>
      <c r="O8" s="207">
        <f t="shared" si="1"/>
        <v>0</v>
      </c>
      <c r="P8" s="121"/>
      <c r="Q8" s="121"/>
      <c r="R8" s="121"/>
      <c r="S8" s="121"/>
      <c r="T8" s="121"/>
      <c r="U8" s="121"/>
      <c r="V8" s="121"/>
      <c r="W8" s="121"/>
      <c r="X8" s="121"/>
      <c r="Y8" s="121"/>
      <c r="Z8" s="121"/>
      <c r="AA8" s="121"/>
      <c r="AB8" s="121"/>
    </row>
    <row r="9" spans="1:28" s="10" customFormat="1" x14ac:dyDescent="0.2">
      <c r="A9" s="607"/>
      <c r="B9" s="573" t="s">
        <v>225</v>
      </c>
      <c r="C9" s="574"/>
      <c r="D9" s="574"/>
      <c r="E9" s="597"/>
      <c r="F9" s="13">
        <f>表２原油換算エネルギー使用量算定表!G11</f>
        <v>1000</v>
      </c>
      <c r="G9" s="202" t="s">
        <v>218</v>
      </c>
      <c r="H9" s="203">
        <f>表２原油換算エネルギー使用量算定表!I11</f>
        <v>37700</v>
      </c>
      <c r="I9" s="204"/>
      <c r="J9" s="205" t="s">
        <v>218</v>
      </c>
      <c r="K9" s="198">
        <f>ROUND(I9*表２原油換算エネルギー使用量算定表!J11,0)</f>
        <v>0</v>
      </c>
      <c r="L9" s="207">
        <f t="shared" si="0"/>
        <v>37700</v>
      </c>
      <c r="M9" s="627">
        <v>1.8700000000000001E-2</v>
      </c>
      <c r="N9" s="628"/>
      <c r="O9" s="207">
        <f t="shared" si="1"/>
        <v>2585</v>
      </c>
      <c r="P9" s="121"/>
      <c r="Q9" s="121"/>
      <c r="R9" s="121"/>
      <c r="S9" s="121"/>
      <c r="T9" s="121"/>
      <c r="U9" s="121"/>
      <c r="V9" s="121"/>
      <c r="W9" s="121"/>
      <c r="X9" s="121"/>
      <c r="Y9" s="121"/>
      <c r="Z9" s="121"/>
      <c r="AA9" s="121"/>
      <c r="AB9" s="121"/>
    </row>
    <row r="10" spans="1:28" s="10" customFormat="1" x14ac:dyDescent="0.2">
      <c r="A10" s="607"/>
      <c r="B10" s="573" t="s">
        <v>226</v>
      </c>
      <c r="C10" s="574"/>
      <c r="D10" s="574"/>
      <c r="E10" s="597"/>
      <c r="F10" s="14">
        <f>表２原油換算エネルギー使用量算定表!G12</f>
        <v>0</v>
      </c>
      <c r="G10" s="202" t="s">
        <v>218</v>
      </c>
      <c r="H10" s="203">
        <f>表２原油換算エネルギー使用量算定表!I12</f>
        <v>0</v>
      </c>
      <c r="I10" s="209"/>
      <c r="J10" s="205" t="s">
        <v>218</v>
      </c>
      <c r="K10" s="198">
        <f>ROUND(I10*表２原油換算エネルギー使用量算定表!J12,0)</f>
        <v>0</v>
      </c>
      <c r="L10" s="207">
        <f t="shared" si="0"/>
        <v>0</v>
      </c>
      <c r="M10" s="627">
        <v>1.89E-2</v>
      </c>
      <c r="N10" s="628"/>
      <c r="O10" s="207">
        <f t="shared" si="1"/>
        <v>0</v>
      </c>
      <c r="P10" s="121"/>
      <c r="Q10" s="121"/>
      <c r="R10" s="121"/>
      <c r="S10" s="121"/>
      <c r="T10" s="121"/>
      <c r="U10" s="121"/>
      <c r="V10" s="121"/>
      <c r="W10" s="121"/>
      <c r="X10" s="121"/>
      <c r="Y10" s="121"/>
      <c r="Z10" s="121"/>
      <c r="AA10" s="121"/>
      <c r="AB10" s="121"/>
    </row>
    <row r="11" spans="1:28" s="10" customFormat="1" x14ac:dyDescent="0.2">
      <c r="A11" s="607"/>
      <c r="B11" s="573" t="s">
        <v>227</v>
      </c>
      <c r="C11" s="574"/>
      <c r="D11" s="574"/>
      <c r="E11" s="597"/>
      <c r="F11" s="14">
        <f>表２原油換算エネルギー使用量算定表!G13</f>
        <v>0</v>
      </c>
      <c r="G11" s="202" t="s">
        <v>218</v>
      </c>
      <c r="H11" s="203">
        <f>表２原油換算エネルギー使用量算定表!I13</f>
        <v>0</v>
      </c>
      <c r="I11" s="209"/>
      <c r="J11" s="205" t="s">
        <v>218</v>
      </c>
      <c r="K11" s="198">
        <f>ROUND(I11*表２原油換算エネルギー使用量算定表!J13,0)</f>
        <v>0</v>
      </c>
      <c r="L11" s="207">
        <f t="shared" si="0"/>
        <v>0</v>
      </c>
      <c r="M11" s="627">
        <v>1.95E-2</v>
      </c>
      <c r="N11" s="628"/>
      <c r="O11" s="207">
        <f t="shared" si="1"/>
        <v>0</v>
      </c>
      <c r="P11" s="121"/>
      <c r="Q11" s="121"/>
      <c r="R11" s="121"/>
      <c r="S11" s="121"/>
      <c r="T11" s="121"/>
      <c r="U11" s="121"/>
      <c r="V11" s="121"/>
      <c r="W11" s="121"/>
      <c r="X11" s="121"/>
      <c r="Y11" s="121"/>
      <c r="Z11" s="121"/>
      <c r="AA11" s="121"/>
      <c r="AB11" s="121"/>
    </row>
    <row r="12" spans="1:28" s="10" customFormat="1" x14ac:dyDescent="0.2">
      <c r="A12" s="607"/>
      <c r="B12" s="573" t="s">
        <v>228</v>
      </c>
      <c r="C12" s="574"/>
      <c r="D12" s="574"/>
      <c r="E12" s="597"/>
      <c r="F12" s="14">
        <f>表２原油換算エネルギー使用量算定表!G14</f>
        <v>0</v>
      </c>
      <c r="G12" s="202" t="s">
        <v>19</v>
      </c>
      <c r="H12" s="203">
        <f>表２原油換算エネルギー使用量算定表!I14</f>
        <v>0</v>
      </c>
      <c r="I12" s="209"/>
      <c r="J12" s="205" t="s">
        <v>19</v>
      </c>
      <c r="K12" s="198">
        <f>ROUND(I12*表２原油換算エネルギー使用量算定表!J14,0)</f>
        <v>0</v>
      </c>
      <c r="L12" s="207">
        <f t="shared" si="0"/>
        <v>0</v>
      </c>
      <c r="M12" s="627">
        <v>2.0799999999999999E-2</v>
      </c>
      <c r="N12" s="628"/>
      <c r="O12" s="207">
        <f t="shared" si="1"/>
        <v>0</v>
      </c>
      <c r="P12" s="121"/>
      <c r="Q12" s="121"/>
      <c r="R12" s="121"/>
      <c r="S12" s="121"/>
      <c r="T12" s="121"/>
      <c r="U12" s="121"/>
      <c r="V12" s="121"/>
      <c r="W12" s="121"/>
      <c r="X12" s="121"/>
      <c r="Y12" s="121"/>
      <c r="Z12" s="121"/>
      <c r="AA12" s="121"/>
      <c r="AB12" s="121"/>
    </row>
    <row r="13" spans="1:28" s="10" customFormat="1" x14ac:dyDescent="0.2">
      <c r="A13" s="607"/>
      <c r="B13" s="573" t="s">
        <v>230</v>
      </c>
      <c r="C13" s="574"/>
      <c r="D13" s="574"/>
      <c r="E13" s="597"/>
      <c r="F13" s="14">
        <f>表２原油換算エネルギー使用量算定表!G15</f>
        <v>0</v>
      </c>
      <c r="G13" s="202" t="s">
        <v>19</v>
      </c>
      <c r="H13" s="203">
        <f>表２原油換算エネルギー使用量算定表!I15</f>
        <v>0</v>
      </c>
      <c r="I13" s="209"/>
      <c r="J13" s="205" t="s">
        <v>19</v>
      </c>
      <c r="K13" s="198">
        <f>ROUND(I13*表２原油換算エネルギー使用量算定表!J15,0)</f>
        <v>0</v>
      </c>
      <c r="L13" s="207">
        <f t="shared" si="0"/>
        <v>0</v>
      </c>
      <c r="M13" s="627">
        <v>2.5399999999999999E-2</v>
      </c>
      <c r="N13" s="628"/>
      <c r="O13" s="207">
        <f t="shared" si="1"/>
        <v>0</v>
      </c>
      <c r="P13" s="121"/>
      <c r="Q13" s="121"/>
      <c r="R13" s="121"/>
      <c r="S13" s="121"/>
      <c r="T13" s="121"/>
      <c r="U13" s="121"/>
      <c r="V13" s="121"/>
      <c r="W13" s="121"/>
      <c r="X13" s="121"/>
      <c r="Y13" s="121"/>
      <c r="Z13" s="121"/>
      <c r="AA13" s="121"/>
      <c r="AB13" s="121"/>
    </row>
    <row r="14" spans="1:28" s="10" customFormat="1" x14ac:dyDescent="0.2">
      <c r="A14" s="607"/>
      <c r="B14" s="573" t="s">
        <v>231</v>
      </c>
      <c r="C14" s="574"/>
      <c r="D14" s="576" t="s">
        <v>232</v>
      </c>
      <c r="E14" s="642"/>
      <c r="F14" s="15">
        <f>表２原油換算エネルギー使用量算定表!G16</f>
        <v>0</v>
      </c>
      <c r="G14" s="210" t="s">
        <v>19</v>
      </c>
      <c r="H14" s="211">
        <f>表２原油換算エネルギー使用量算定表!I16</f>
        <v>0</v>
      </c>
      <c r="I14" s="212"/>
      <c r="J14" s="213" t="s">
        <v>19</v>
      </c>
      <c r="K14" s="214">
        <f>ROUND(I14*表２原油換算エネルギー使用量算定表!J16,0)</f>
        <v>0</v>
      </c>
      <c r="L14" s="207">
        <f t="shared" si="0"/>
        <v>0</v>
      </c>
      <c r="M14" s="627">
        <v>1.61E-2</v>
      </c>
      <c r="N14" s="628"/>
      <c r="O14" s="207">
        <f t="shared" si="1"/>
        <v>0</v>
      </c>
      <c r="P14" s="121"/>
      <c r="Q14" s="121"/>
      <c r="R14" s="121"/>
      <c r="S14" s="121"/>
      <c r="T14" s="121"/>
      <c r="U14" s="121"/>
      <c r="V14" s="121"/>
      <c r="W14" s="121"/>
      <c r="X14" s="121"/>
      <c r="Y14" s="121"/>
      <c r="Z14" s="121"/>
      <c r="AA14" s="121"/>
      <c r="AB14" s="121"/>
    </row>
    <row r="15" spans="1:28" s="10" customFormat="1" x14ac:dyDescent="0.2">
      <c r="A15" s="607"/>
      <c r="B15" s="573"/>
      <c r="C15" s="574"/>
      <c r="D15" s="574" t="s">
        <v>233</v>
      </c>
      <c r="E15" s="597"/>
      <c r="F15" s="14">
        <f>表２原油換算エネルギー使用量算定表!G17</f>
        <v>0</v>
      </c>
      <c r="G15" s="202" t="s">
        <v>286</v>
      </c>
      <c r="H15" s="215">
        <f>表２原油換算エネルギー使用量算定表!I17</f>
        <v>0</v>
      </c>
      <c r="I15" s="209"/>
      <c r="J15" s="205" t="s">
        <v>287</v>
      </c>
      <c r="K15" s="216">
        <f>ROUND(I15*表２原油換算エネルギー使用量算定表!J17,0)</f>
        <v>0</v>
      </c>
      <c r="L15" s="207">
        <f t="shared" si="0"/>
        <v>0</v>
      </c>
      <c r="M15" s="627">
        <v>1.4200000000000001E-2</v>
      </c>
      <c r="N15" s="628"/>
      <c r="O15" s="207">
        <f t="shared" si="1"/>
        <v>0</v>
      </c>
      <c r="P15" s="121"/>
      <c r="Q15" s="121"/>
      <c r="R15" s="121"/>
      <c r="S15" s="121"/>
      <c r="T15" s="121"/>
      <c r="U15" s="121"/>
      <c r="V15" s="121"/>
      <c r="W15" s="121"/>
      <c r="X15" s="121"/>
      <c r="Y15" s="121"/>
      <c r="Z15" s="121"/>
      <c r="AA15" s="121"/>
      <c r="AB15" s="121"/>
    </row>
    <row r="16" spans="1:28" s="10" customFormat="1" x14ac:dyDescent="0.2">
      <c r="A16" s="607"/>
      <c r="B16" s="629" t="s">
        <v>288</v>
      </c>
      <c r="C16" s="630"/>
      <c r="D16" s="574" t="s">
        <v>237</v>
      </c>
      <c r="E16" s="597"/>
      <c r="F16" s="14">
        <f>表２原油換算エネルギー使用量算定表!G18</f>
        <v>0</v>
      </c>
      <c r="G16" s="202" t="s">
        <v>19</v>
      </c>
      <c r="H16" s="215">
        <f>表２原油換算エネルギー使用量算定表!I18</f>
        <v>0</v>
      </c>
      <c r="I16" s="209"/>
      <c r="J16" s="205" t="s">
        <v>19</v>
      </c>
      <c r="K16" s="216">
        <f>ROUND(I16*表２原油換算エネルギー使用量算定表!J18,0)</f>
        <v>0</v>
      </c>
      <c r="L16" s="217">
        <f t="shared" si="0"/>
        <v>0</v>
      </c>
      <c r="M16" s="627">
        <v>1.35E-2</v>
      </c>
      <c r="N16" s="628"/>
      <c r="O16" s="207">
        <f t="shared" si="1"/>
        <v>0</v>
      </c>
      <c r="P16" s="121"/>
      <c r="Q16" s="121"/>
      <c r="R16" s="121"/>
      <c r="S16" s="121"/>
      <c r="T16" s="121"/>
      <c r="U16" s="121"/>
      <c r="V16" s="121"/>
      <c r="W16" s="121"/>
      <c r="X16" s="121"/>
      <c r="Y16" s="121"/>
      <c r="Z16" s="121"/>
      <c r="AA16" s="121"/>
      <c r="AB16" s="121"/>
    </row>
    <row r="17" spans="1:28" s="10" customFormat="1" x14ac:dyDescent="0.2">
      <c r="A17" s="607"/>
      <c r="B17" s="645"/>
      <c r="C17" s="646"/>
      <c r="D17" s="643" t="s">
        <v>238</v>
      </c>
      <c r="E17" s="644"/>
      <c r="F17" s="16">
        <f>表２原油換算エネルギー使用量算定表!G19</f>
        <v>0</v>
      </c>
      <c r="G17" s="195" t="s">
        <v>287</v>
      </c>
      <c r="H17" s="203">
        <f>表２原油換算エネルギー使用量算定表!I19</f>
        <v>0</v>
      </c>
      <c r="I17" s="218"/>
      <c r="J17" s="197" t="s">
        <v>287</v>
      </c>
      <c r="K17" s="198">
        <f>ROUND(I17*表２原油換算エネルギー使用量算定表!J19,0)</f>
        <v>0</v>
      </c>
      <c r="L17" s="207">
        <f t="shared" si="0"/>
        <v>0</v>
      </c>
      <c r="M17" s="627">
        <v>1.3899999999999999E-2</v>
      </c>
      <c r="N17" s="628"/>
      <c r="O17" s="207">
        <f t="shared" si="1"/>
        <v>0</v>
      </c>
      <c r="P17" s="121"/>
      <c r="Q17" s="121"/>
      <c r="R17" s="121"/>
      <c r="S17" s="121"/>
      <c r="T17" s="121"/>
      <c r="U17" s="121"/>
      <c r="V17" s="121"/>
      <c r="W17" s="121"/>
      <c r="X17" s="121"/>
      <c r="Y17" s="121"/>
      <c r="Z17" s="121"/>
      <c r="AA17" s="121"/>
      <c r="AB17" s="121"/>
    </row>
    <row r="18" spans="1:28" s="10" customFormat="1" x14ac:dyDescent="0.2">
      <c r="A18" s="607"/>
      <c r="B18" s="573" t="s">
        <v>240</v>
      </c>
      <c r="C18" s="574"/>
      <c r="D18" s="576" t="s">
        <v>241</v>
      </c>
      <c r="E18" s="642"/>
      <c r="F18" s="17">
        <f>表２原油換算エネルギー使用量算定表!G20</f>
        <v>0</v>
      </c>
      <c r="G18" s="210" t="s">
        <v>19</v>
      </c>
      <c r="H18" s="215">
        <f>表２原油換算エネルギー使用量算定表!I20</f>
        <v>0</v>
      </c>
      <c r="I18" s="209"/>
      <c r="J18" s="205" t="s">
        <v>19</v>
      </c>
      <c r="K18" s="216">
        <f>ROUND(I18*表２原油換算エネルギー使用量算定表!J20,0)</f>
        <v>0</v>
      </c>
      <c r="L18" s="207">
        <f t="shared" si="0"/>
        <v>0</v>
      </c>
      <c r="M18" s="627">
        <v>2.4500000000000001E-2</v>
      </c>
      <c r="N18" s="628"/>
      <c r="O18" s="207">
        <f t="shared" si="1"/>
        <v>0</v>
      </c>
      <c r="P18" s="121"/>
      <c r="Q18" s="121"/>
      <c r="R18" s="121"/>
      <c r="S18" s="121"/>
      <c r="T18" s="121"/>
      <c r="U18" s="121"/>
      <c r="V18" s="121"/>
      <c r="W18" s="121"/>
      <c r="X18" s="121"/>
      <c r="Y18" s="121"/>
      <c r="Z18" s="121"/>
      <c r="AA18" s="121"/>
      <c r="AB18" s="121"/>
    </row>
    <row r="19" spans="1:28" s="10" customFormat="1" x14ac:dyDescent="0.2">
      <c r="A19" s="607"/>
      <c r="B19" s="573"/>
      <c r="C19" s="574"/>
      <c r="D19" s="574" t="s">
        <v>242</v>
      </c>
      <c r="E19" s="597"/>
      <c r="F19" s="14">
        <f>表２原油換算エネルギー使用量算定表!G21</f>
        <v>0</v>
      </c>
      <c r="G19" s="202" t="s">
        <v>19</v>
      </c>
      <c r="H19" s="219">
        <f>表２原油換算エネルギー使用量算定表!I21</f>
        <v>0</v>
      </c>
      <c r="I19" s="220"/>
      <c r="J19" s="221" t="s">
        <v>19</v>
      </c>
      <c r="K19" s="222">
        <f>ROUND(I19*表２原油換算エネルギー使用量算定表!J21,0)</f>
        <v>0</v>
      </c>
      <c r="L19" s="206">
        <f t="shared" si="0"/>
        <v>0</v>
      </c>
      <c r="M19" s="627">
        <v>2.47E-2</v>
      </c>
      <c r="N19" s="628"/>
      <c r="O19" s="207">
        <f t="shared" si="1"/>
        <v>0</v>
      </c>
      <c r="P19" s="121"/>
      <c r="Q19" s="121"/>
      <c r="R19" s="121"/>
      <c r="S19" s="121"/>
      <c r="T19" s="121"/>
      <c r="U19" s="121"/>
      <c r="V19" s="121"/>
      <c r="W19" s="121"/>
      <c r="X19" s="121"/>
      <c r="Y19" s="121"/>
      <c r="Z19" s="121"/>
      <c r="AA19" s="121"/>
      <c r="AB19" s="121"/>
    </row>
    <row r="20" spans="1:28" s="10" customFormat="1" x14ac:dyDescent="0.2">
      <c r="A20" s="607"/>
      <c r="B20" s="573"/>
      <c r="C20" s="574"/>
      <c r="D20" s="643" t="s">
        <v>243</v>
      </c>
      <c r="E20" s="644"/>
      <c r="F20" s="18">
        <f>表２原油換算エネルギー使用量算定表!G22</f>
        <v>0</v>
      </c>
      <c r="G20" s="195" t="s">
        <v>19</v>
      </c>
      <c r="H20" s="215">
        <f>表２原油換算エネルギー使用量算定表!I22</f>
        <v>0</v>
      </c>
      <c r="I20" s="209"/>
      <c r="J20" s="205" t="s">
        <v>19</v>
      </c>
      <c r="K20" s="216">
        <f>ROUND(I20*表２原油換算エネルギー使用量算定表!J22,0)</f>
        <v>0</v>
      </c>
      <c r="L20" s="207">
        <f t="shared" si="0"/>
        <v>0</v>
      </c>
      <c r="M20" s="627">
        <v>2.5499999999999998E-2</v>
      </c>
      <c r="N20" s="628"/>
      <c r="O20" s="207">
        <f t="shared" si="1"/>
        <v>0</v>
      </c>
      <c r="P20" s="121"/>
      <c r="Q20" s="121"/>
      <c r="R20" s="121"/>
      <c r="S20" s="121"/>
      <c r="T20" s="121"/>
      <c r="U20" s="121"/>
      <c r="V20" s="121"/>
      <c r="W20" s="121"/>
      <c r="X20" s="121"/>
      <c r="Y20" s="121"/>
      <c r="Z20" s="121"/>
      <c r="AA20" s="121"/>
      <c r="AB20" s="121"/>
    </row>
    <row r="21" spans="1:28" s="10" customFormat="1" x14ac:dyDescent="0.2">
      <c r="A21" s="607"/>
      <c r="B21" s="573" t="s">
        <v>244</v>
      </c>
      <c r="C21" s="574"/>
      <c r="D21" s="574"/>
      <c r="E21" s="597"/>
      <c r="F21" s="14">
        <f>表２原油換算エネルギー使用量算定表!G23</f>
        <v>0</v>
      </c>
      <c r="G21" s="202" t="s">
        <v>19</v>
      </c>
      <c r="H21" s="203">
        <f>表２原油換算エネルギー使用量算定表!I23</f>
        <v>0</v>
      </c>
      <c r="I21" s="209"/>
      <c r="J21" s="205" t="s">
        <v>19</v>
      </c>
      <c r="K21" s="198">
        <f>ROUND(I21*表２原油換算エネルギー使用量算定表!J23,0)</f>
        <v>0</v>
      </c>
      <c r="L21" s="207">
        <f t="shared" si="0"/>
        <v>0</v>
      </c>
      <c r="M21" s="627">
        <v>2.9399999999999999E-2</v>
      </c>
      <c r="N21" s="628"/>
      <c r="O21" s="207">
        <f t="shared" si="1"/>
        <v>0</v>
      </c>
      <c r="P21" s="121"/>
      <c r="Q21" s="121"/>
      <c r="R21" s="121"/>
      <c r="S21" s="121"/>
      <c r="T21" s="121"/>
      <c r="U21" s="121"/>
      <c r="V21" s="121"/>
      <c r="W21" s="121"/>
      <c r="X21" s="121"/>
      <c r="Y21" s="121"/>
      <c r="Z21" s="121"/>
      <c r="AA21" s="121"/>
      <c r="AB21" s="121"/>
    </row>
    <row r="22" spans="1:28" s="10" customFormat="1" x14ac:dyDescent="0.2">
      <c r="A22" s="607"/>
      <c r="B22" s="573" t="s">
        <v>245</v>
      </c>
      <c r="C22" s="574"/>
      <c r="D22" s="574"/>
      <c r="E22" s="597"/>
      <c r="F22" s="14">
        <f>表２原油換算エネルギー使用量算定表!G24</f>
        <v>0</v>
      </c>
      <c r="G22" s="202" t="s">
        <v>19</v>
      </c>
      <c r="H22" s="203">
        <f>表２原油換算エネルギー使用量算定表!I24</f>
        <v>0</v>
      </c>
      <c r="I22" s="209"/>
      <c r="J22" s="205" t="s">
        <v>19</v>
      </c>
      <c r="K22" s="198">
        <f>ROUND(I22*表２原油換算エネルギー使用量算定表!J24,0)</f>
        <v>0</v>
      </c>
      <c r="L22" s="207">
        <f t="shared" si="0"/>
        <v>0</v>
      </c>
      <c r="M22" s="627">
        <v>2.0899999999999998E-2</v>
      </c>
      <c r="N22" s="628"/>
      <c r="O22" s="207">
        <f t="shared" si="1"/>
        <v>0</v>
      </c>
      <c r="P22" s="121"/>
      <c r="Q22" s="121"/>
      <c r="R22" s="121"/>
      <c r="S22" s="121"/>
      <c r="T22" s="121"/>
      <c r="U22" s="121"/>
      <c r="V22" s="121"/>
      <c r="W22" s="121"/>
      <c r="X22" s="121"/>
      <c r="Y22" s="121"/>
      <c r="Z22" s="121"/>
      <c r="AA22" s="121"/>
      <c r="AB22" s="121"/>
    </row>
    <row r="23" spans="1:28" s="10" customFormat="1" x14ac:dyDescent="0.2">
      <c r="A23" s="607"/>
      <c r="B23" s="573" t="s">
        <v>246</v>
      </c>
      <c r="C23" s="574"/>
      <c r="D23" s="574"/>
      <c r="E23" s="597"/>
      <c r="F23" s="14">
        <f>表２原油換算エネルギー使用量算定表!G25</f>
        <v>0</v>
      </c>
      <c r="G23" s="202" t="s">
        <v>287</v>
      </c>
      <c r="H23" s="203">
        <f>表２原油換算エネルギー使用量算定表!I25</f>
        <v>0</v>
      </c>
      <c r="I23" s="209"/>
      <c r="J23" s="205" t="s">
        <v>287</v>
      </c>
      <c r="K23" s="198">
        <f>ROUND(I23*表２原油換算エネルギー使用量算定表!J25,0)</f>
        <v>0</v>
      </c>
      <c r="L23" s="207">
        <f t="shared" si="0"/>
        <v>0</v>
      </c>
      <c r="M23" s="627">
        <v>1.0999999999999999E-2</v>
      </c>
      <c r="N23" s="628"/>
      <c r="O23" s="207">
        <f t="shared" si="1"/>
        <v>0</v>
      </c>
      <c r="P23" s="121"/>
      <c r="Q23" s="121"/>
      <c r="R23" s="121"/>
      <c r="S23" s="121"/>
      <c r="T23" s="121"/>
      <c r="U23" s="121"/>
      <c r="V23" s="121"/>
      <c r="W23" s="121"/>
      <c r="X23" s="121"/>
      <c r="Y23" s="121"/>
      <c r="Z23" s="121"/>
      <c r="AA23" s="121"/>
      <c r="AB23" s="121"/>
    </row>
    <row r="24" spans="1:28" s="10" customFormat="1" x14ac:dyDescent="0.2">
      <c r="A24" s="607"/>
      <c r="B24" s="573" t="s">
        <v>247</v>
      </c>
      <c r="C24" s="574"/>
      <c r="D24" s="574"/>
      <c r="E24" s="597"/>
      <c r="F24" s="14">
        <f>表２原油換算エネルギー使用量算定表!G26</f>
        <v>0</v>
      </c>
      <c r="G24" s="202" t="s">
        <v>287</v>
      </c>
      <c r="H24" s="203">
        <f>表２原油換算エネルギー使用量算定表!I26</f>
        <v>0</v>
      </c>
      <c r="I24" s="209"/>
      <c r="J24" s="205" t="s">
        <v>287</v>
      </c>
      <c r="K24" s="198">
        <f>ROUND(I24*表２原油換算エネルギー使用量算定表!J26,0)</f>
        <v>0</v>
      </c>
      <c r="L24" s="207">
        <f t="shared" si="0"/>
        <v>0</v>
      </c>
      <c r="M24" s="627">
        <v>2.63E-2</v>
      </c>
      <c r="N24" s="628"/>
      <c r="O24" s="207">
        <f>ROUND(L24*M24*44/12,0)</f>
        <v>0</v>
      </c>
      <c r="P24" s="121"/>
      <c r="Q24" s="121"/>
      <c r="R24" s="121"/>
      <c r="S24" s="121"/>
      <c r="T24" s="121"/>
      <c r="U24" s="121"/>
      <c r="V24" s="121"/>
      <c r="W24" s="121"/>
      <c r="X24" s="121"/>
      <c r="Y24" s="121"/>
      <c r="Z24" s="121"/>
      <c r="AA24" s="121"/>
      <c r="AB24" s="121"/>
    </row>
    <row r="25" spans="1:28" s="10" customFormat="1" x14ac:dyDescent="0.2">
      <c r="A25" s="607"/>
      <c r="B25" s="573" t="s">
        <v>248</v>
      </c>
      <c r="C25" s="574"/>
      <c r="D25" s="574"/>
      <c r="E25" s="597"/>
      <c r="F25" s="14">
        <f>表２原油換算エネルギー使用量算定表!G27</f>
        <v>0</v>
      </c>
      <c r="G25" s="202" t="s">
        <v>287</v>
      </c>
      <c r="H25" s="203">
        <f>表２原油換算エネルギー使用量算定表!I27</f>
        <v>0</v>
      </c>
      <c r="I25" s="209"/>
      <c r="J25" s="205" t="s">
        <v>287</v>
      </c>
      <c r="K25" s="198">
        <f>ROUND(I25*表２原油換算エネルギー使用量算定表!J27,0)</f>
        <v>0</v>
      </c>
      <c r="L25" s="207">
        <f t="shared" si="0"/>
        <v>0</v>
      </c>
      <c r="M25" s="627">
        <v>3.8399999999999997E-2</v>
      </c>
      <c r="N25" s="628"/>
      <c r="O25" s="207">
        <f t="shared" si="1"/>
        <v>0</v>
      </c>
      <c r="P25" s="121"/>
      <c r="Q25" s="121"/>
      <c r="R25" s="121"/>
      <c r="S25" s="121"/>
      <c r="T25" s="121"/>
      <c r="U25" s="121"/>
      <c r="V25" s="121"/>
      <c r="W25" s="121"/>
      <c r="X25" s="121"/>
      <c r="Y25" s="121"/>
      <c r="Z25" s="121"/>
      <c r="AA25" s="121"/>
      <c r="AB25" s="121"/>
    </row>
    <row r="26" spans="1:28" s="10" customFormat="1" x14ac:dyDescent="0.2">
      <c r="A26" s="607"/>
      <c r="B26" s="629" t="s">
        <v>289</v>
      </c>
      <c r="C26" s="630"/>
      <c r="D26" s="635" t="s">
        <v>290</v>
      </c>
      <c r="E26" s="619"/>
      <c r="F26" s="15">
        <f>表２原油換算エネルギー使用量算定表!G28</f>
        <v>0</v>
      </c>
      <c r="G26" s="210" t="s">
        <v>287</v>
      </c>
      <c r="H26" s="219">
        <f>表２原油換算エネルギー使用量算定表!I28</f>
        <v>0</v>
      </c>
      <c r="I26" s="212"/>
      <c r="J26" s="213" t="s">
        <v>287</v>
      </c>
      <c r="K26" s="222">
        <f>ROUND(I26*表２原油換算エネルギー使用量算定表!J28,0)</f>
        <v>0</v>
      </c>
      <c r="L26" s="217">
        <f t="shared" si="0"/>
        <v>0</v>
      </c>
      <c r="M26" s="627">
        <v>1.3599999999999999E-2</v>
      </c>
      <c r="N26" s="628"/>
      <c r="O26" s="207">
        <f t="shared" si="1"/>
        <v>0</v>
      </c>
      <c r="P26" s="121"/>
      <c r="Q26" s="121"/>
      <c r="R26" s="121"/>
      <c r="S26" s="121"/>
      <c r="T26" s="121"/>
      <c r="U26" s="121"/>
      <c r="V26" s="121"/>
      <c r="W26" s="121"/>
      <c r="X26" s="121"/>
      <c r="Y26" s="121"/>
      <c r="Z26" s="121"/>
      <c r="AA26" s="121"/>
      <c r="AB26" s="121"/>
    </row>
    <row r="27" spans="1:28" s="10" customFormat="1" x14ac:dyDescent="0.2">
      <c r="A27" s="607"/>
      <c r="B27" s="631"/>
      <c r="C27" s="632"/>
      <c r="D27" s="579" t="str">
        <f>表２原油換算エネルギー使用量算定表!E29</f>
        <v>(          )</v>
      </c>
      <c r="E27" s="580" t="e">
        <v>#REF!</v>
      </c>
      <c r="F27" s="15">
        <f>表２原油換算エネルギー使用量算定表!G29</f>
        <v>0</v>
      </c>
      <c r="G27" s="19">
        <f>表２原油換算エネルギー使用量算定表!H29</f>
        <v>0</v>
      </c>
      <c r="H27" s="215">
        <f>表２原油換算エネルギー使用量算定表!I29</f>
        <v>0</v>
      </c>
      <c r="I27" s="209"/>
      <c r="J27" s="20"/>
      <c r="K27" s="216">
        <f>ROUND(I27*表２原油換算エネルギー使用量算定表!J29,0)</f>
        <v>0</v>
      </c>
      <c r="L27" s="207">
        <f>+H27-K27</f>
        <v>0</v>
      </c>
      <c r="M27" s="636"/>
      <c r="N27" s="637"/>
      <c r="O27" s="217">
        <f t="shared" si="1"/>
        <v>0</v>
      </c>
      <c r="P27" s="121"/>
      <c r="Q27" s="121"/>
      <c r="R27" s="121"/>
      <c r="S27" s="121"/>
      <c r="T27" s="121"/>
      <c r="U27" s="121"/>
      <c r="V27" s="121"/>
      <c r="W27" s="121"/>
      <c r="X27" s="121"/>
      <c r="Y27" s="121"/>
      <c r="Z27" s="121"/>
      <c r="AA27" s="121"/>
      <c r="AB27" s="121"/>
    </row>
    <row r="28" spans="1:28" s="10" customFormat="1" x14ac:dyDescent="0.2">
      <c r="A28" s="607"/>
      <c r="B28" s="631"/>
      <c r="C28" s="632"/>
      <c r="D28" s="635" t="str">
        <f>表２原油換算エネルギー使用量算定表!E30</f>
        <v>(          )</v>
      </c>
      <c r="E28" s="619"/>
      <c r="F28" s="15">
        <f>表２原油換算エネルギー使用量算定表!G30</f>
        <v>0</v>
      </c>
      <c r="G28" s="21">
        <f>表２原油換算エネルギー使用量算定表!H30</f>
        <v>0</v>
      </c>
      <c r="H28" s="219">
        <f>表２原油換算エネルギー使用量算定表!I30</f>
        <v>0</v>
      </c>
      <c r="I28" s="220"/>
      <c r="J28" s="22"/>
      <c r="K28" s="222">
        <f>ROUND(I28*表２原油換算エネルギー使用量算定表!J30,0)</f>
        <v>0</v>
      </c>
      <c r="L28" s="206">
        <f t="shared" si="0"/>
        <v>0</v>
      </c>
      <c r="M28" s="636"/>
      <c r="N28" s="637"/>
      <c r="O28" s="217">
        <f t="shared" si="1"/>
        <v>0</v>
      </c>
      <c r="P28" s="121"/>
      <c r="Q28" s="121"/>
      <c r="R28" s="121"/>
      <c r="S28" s="121"/>
      <c r="T28" s="121"/>
      <c r="U28" s="121"/>
      <c r="V28" s="121"/>
      <c r="W28" s="121"/>
      <c r="X28" s="121"/>
      <c r="Y28" s="121"/>
      <c r="Z28" s="121"/>
      <c r="AA28" s="121"/>
      <c r="AB28" s="121"/>
    </row>
    <row r="29" spans="1:28" s="10" customFormat="1" ht="18.5" thickBot="1" x14ac:dyDescent="0.25">
      <c r="A29" s="607"/>
      <c r="B29" s="633"/>
      <c r="C29" s="634"/>
      <c r="D29" s="638" t="str">
        <f>表２原油換算エネルギー使用量算定表!E31</f>
        <v>(          )</v>
      </c>
      <c r="E29" s="639" t="e">
        <v>#REF!</v>
      </c>
      <c r="F29" s="23">
        <f>表２原油換算エネルギー使用量算定表!G31</f>
        <v>0</v>
      </c>
      <c r="G29" s="223">
        <f>表２原油換算エネルギー使用量算定表!H31</f>
        <v>0</v>
      </c>
      <c r="H29" s="224">
        <f>表２原油換算エネルギー使用量算定表!I31</f>
        <v>0</v>
      </c>
      <c r="I29" s="225"/>
      <c r="J29" s="226"/>
      <c r="K29" s="227">
        <f>ROUND(I29*表２原油換算エネルギー使用量算定表!J31,0)</f>
        <v>0</v>
      </c>
      <c r="L29" s="228">
        <f>+H29-K29</f>
        <v>0</v>
      </c>
      <c r="M29" s="640"/>
      <c r="N29" s="641"/>
      <c r="O29" s="228">
        <f>ROUND(L29*M29*44/12,0)</f>
        <v>0</v>
      </c>
      <c r="P29" s="121"/>
      <c r="Q29" s="121"/>
      <c r="R29" s="121"/>
      <c r="S29" s="121"/>
      <c r="T29" s="121"/>
      <c r="U29" s="121"/>
      <c r="V29" s="121"/>
      <c r="W29" s="121"/>
      <c r="X29" s="121"/>
      <c r="Y29" s="121"/>
      <c r="Z29" s="121"/>
      <c r="AA29" s="121"/>
      <c r="AB29" s="121"/>
    </row>
    <row r="30" spans="1:28" s="10" customFormat="1" ht="18.5" thickBot="1" x14ac:dyDescent="0.25">
      <c r="A30" s="608"/>
      <c r="B30" s="609" t="s">
        <v>291</v>
      </c>
      <c r="C30" s="610"/>
      <c r="D30" s="610"/>
      <c r="E30" s="610"/>
      <c r="F30" s="610"/>
      <c r="G30" s="610"/>
      <c r="H30" s="610"/>
      <c r="I30" s="610"/>
      <c r="J30" s="610"/>
      <c r="K30" s="610"/>
      <c r="L30" s="610"/>
      <c r="M30" s="610"/>
      <c r="N30" s="611"/>
      <c r="O30" s="229">
        <f>SUM(O4:O29)</f>
        <v>4907</v>
      </c>
      <c r="P30" s="121"/>
      <c r="Q30" s="121"/>
      <c r="R30" s="121"/>
      <c r="S30" s="121"/>
      <c r="T30" s="121"/>
      <c r="U30" s="121"/>
      <c r="V30" s="121"/>
      <c r="W30" s="121"/>
      <c r="X30" s="121"/>
      <c r="Y30" s="121"/>
      <c r="Z30" s="121"/>
      <c r="AA30" s="121"/>
      <c r="AB30" s="121"/>
    </row>
    <row r="31" spans="1:28" s="10" customFormat="1" ht="15" customHeight="1" x14ac:dyDescent="0.2">
      <c r="A31" s="606" t="s">
        <v>254</v>
      </c>
      <c r="B31" s="612" t="s">
        <v>292</v>
      </c>
      <c r="C31" s="613"/>
      <c r="D31" s="613"/>
      <c r="E31" s="614"/>
      <c r="F31" s="14">
        <f>表２原油換算エネルギー使用量算定表!G33</f>
        <v>0</v>
      </c>
      <c r="G31" s="230" t="s">
        <v>256</v>
      </c>
      <c r="H31" s="231"/>
      <c r="I31" s="232"/>
      <c r="J31" s="221" t="s">
        <v>256</v>
      </c>
      <c r="K31" s="233"/>
      <c r="L31" s="199">
        <f>+F31-I31</f>
        <v>0</v>
      </c>
      <c r="M31" s="615">
        <v>0.06</v>
      </c>
      <c r="N31" s="616"/>
      <c r="O31" s="199">
        <f>ROUND(L31*M31,0)</f>
        <v>0</v>
      </c>
      <c r="P31" s="121"/>
      <c r="Q31" s="121"/>
      <c r="R31" s="121"/>
      <c r="S31" s="121"/>
      <c r="T31" s="121"/>
      <c r="U31" s="121"/>
      <c r="V31" s="121"/>
      <c r="W31" s="121"/>
      <c r="X31" s="121"/>
      <c r="Y31" s="121"/>
      <c r="Z31" s="121"/>
      <c r="AA31" s="121"/>
      <c r="AB31" s="121"/>
    </row>
    <row r="32" spans="1:28" s="10" customFormat="1" ht="15" customHeight="1" x14ac:dyDescent="0.2">
      <c r="A32" s="607"/>
      <c r="B32" s="617" t="s">
        <v>293</v>
      </c>
      <c r="C32" s="618"/>
      <c r="D32" s="618"/>
      <c r="E32" s="619"/>
      <c r="F32" s="14">
        <f>表２原油換算エネルギー使用量算定表!G34</f>
        <v>0</v>
      </c>
      <c r="G32" s="202" t="s">
        <v>256</v>
      </c>
      <c r="H32" s="234"/>
      <c r="I32" s="235"/>
      <c r="J32" s="205" t="s">
        <v>256</v>
      </c>
      <c r="K32" s="236"/>
      <c r="L32" s="237">
        <f>+F32-I32</f>
        <v>0</v>
      </c>
      <c r="M32" s="620">
        <v>5.7000000000000002E-2</v>
      </c>
      <c r="N32" s="621"/>
      <c r="O32" s="207">
        <f>ROUND(L32*M32,0)</f>
        <v>0</v>
      </c>
      <c r="P32" s="121"/>
      <c r="Q32" s="121"/>
      <c r="R32" s="121"/>
      <c r="S32" s="121"/>
      <c r="T32" s="121"/>
      <c r="U32" s="121"/>
      <c r="V32" s="121"/>
      <c r="W32" s="121"/>
      <c r="X32" s="121"/>
      <c r="Y32" s="121"/>
      <c r="Z32" s="121"/>
      <c r="AA32" s="121"/>
      <c r="AB32" s="121"/>
    </row>
    <row r="33" spans="1:28" s="10" customFormat="1" ht="15" customHeight="1" x14ac:dyDescent="0.2">
      <c r="A33" s="607"/>
      <c r="B33" s="617" t="s">
        <v>259</v>
      </c>
      <c r="C33" s="618"/>
      <c r="D33" s="618"/>
      <c r="E33" s="619"/>
      <c r="F33" s="14">
        <f>表２原油換算エネルギー使用量算定表!G35</f>
        <v>0</v>
      </c>
      <c r="G33" s="195" t="s">
        <v>256</v>
      </c>
      <c r="H33" s="234"/>
      <c r="I33" s="196"/>
      <c r="J33" s="197" t="s">
        <v>256</v>
      </c>
      <c r="K33" s="236"/>
      <c r="L33" s="237">
        <f>+F33-I33</f>
        <v>0</v>
      </c>
      <c r="M33" s="620">
        <v>5.7000000000000002E-2</v>
      </c>
      <c r="N33" s="621"/>
      <c r="O33" s="207">
        <f>ROUND(L33*M33,0)</f>
        <v>0</v>
      </c>
      <c r="P33" s="121"/>
      <c r="Q33" s="121"/>
      <c r="R33" s="121"/>
      <c r="S33" s="121"/>
      <c r="T33" s="121"/>
      <c r="U33" s="121"/>
      <c r="V33" s="121"/>
      <c r="W33" s="121"/>
      <c r="X33" s="121"/>
      <c r="Y33" s="121"/>
      <c r="Z33" s="121"/>
      <c r="AA33" s="121"/>
      <c r="AB33" s="121"/>
    </row>
    <row r="34" spans="1:28" s="10" customFormat="1" ht="15" customHeight="1" thickBot="1" x14ac:dyDescent="0.25">
      <c r="A34" s="607"/>
      <c r="B34" s="622" t="s">
        <v>260</v>
      </c>
      <c r="C34" s="623"/>
      <c r="D34" s="623"/>
      <c r="E34" s="624"/>
      <c r="F34" s="15">
        <f>表２原油換算エネルギー使用量算定表!G36</f>
        <v>0</v>
      </c>
      <c r="G34" s="210" t="s">
        <v>256</v>
      </c>
      <c r="H34" s="238"/>
      <c r="I34" s="239"/>
      <c r="J34" s="213" t="s">
        <v>256</v>
      </c>
      <c r="K34" s="233"/>
      <c r="L34" s="217">
        <f>+F34-I34</f>
        <v>0</v>
      </c>
      <c r="M34" s="625">
        <v>5.7000000000000002E-2</v>
      </c>
      <c r="N34" s="626"/>
      <c r="O34" s="217">
        <f>ROUND(L34*M34,0)</f>
        <v>0</v>
      </c>
      <c r="P34" s="121"/>
      <c r="Q34" s="121"/>
      <c r="R34" s="121"/>
      <c r="S34" s="121"/>
      <c r="T34" s="121"/>
      <c r="U34" s="121"/>
      <c r="V34" s="121"/>
      <c r="W34" s="121"/>
      <c r="X34" s="121"/>
      <c r="Y34" s="121"/>
      <c r="Z34" s="121"/>
      <c r="AA34" s="121"/>
      <c r="AB34" s="121"/>
    </row>
    <row r="35" spans="1:28" s="10" customFormat="1" ht="18.5" thickBot="1" x14ac:dyDescent="0.25">
      <c r="A35" s="608"/>
      <c r="B35" s="609" t="s">
        <v>291</v>
      </c>
      <c r="C35" s="610"/>
      <c r="D35" s="610"/>
      <c r="E35" s="610"/>
      <c r="F35" s="610"/>
      <c r="G35" s="610"/>
      <c r="H35" s="610"/>
      <c r="I35" s="610"/>
      <c r="J35" s="610"/>
      <c r="K35" s="610"/>
      <c r="L35" s="610"/>
      <c r="M35" s="610"/>
      <c r="N35" s="611"/>
      <c r="O35" s="240">
        <f>SUM(O31:O34)</f>
        <v>0</v>
      </c>
      <c r="P35" s="121"/>
      <c r="Q35" s="121"/>
      <c r="R35" s="121"/>
      <c r="S35" s="121"/>
      <c r="T35" s="121"/>
      <c r="U35" s="121"/>
      <c r="V35" s="121"/>
      <c r="W35" s="121"/>
      <c r="X35" s="121"/>
      <c r="Y35" s="121"/>
      <c r="Z35" s="121"/>
      <c r="AA35" s="121"/>
      <c r="AB35" s="121"/>
    </row>
    <row r="36" spans="1:28" s="10" customFormat="1" x14ac:dyDescent="0.2">
      <c r="A36" s="606" t="s">
        <v>261</v>
      </c>
      <c r="B36" s="595" t="s">
        <v>294</v>
      </c>
      <c r="C36" s="596"/>
      <c r="D36" s="596" t="s">
        <v>295</v>
      </c>
      <c r="E36" s="598"/>
      <c r="F36" s="599">
        <f>表２原油換算エネルギー使用量算定表!G38</f>
        <v>2500</v>
      </c>
      <c r="G36" s="600" t="s">
        <v>262</v>
      </c>
      <c r="H36" s="601"/>
      <c r="I36" s="602"/>
      <c r="J36" s="603" t="s">
        <v>262</v>
      </c>
      <c r="K36" s="604"/>
      <c r="L36" s="605">
        <f>+F36</f>
        <v>2500</v>
      </c>
      <c r="M36" s="241" t="s">
        <v>296</v>
      </c>
      <c r="N36" s="242">
        <v>0.45700000000000002</v>
      </c>
      <c r="O36" s="199">
        <f>ROUND(L36*N36,0)</f>
        <v>1143</v>
      </c>
      <c r="P36" s="121"/>
      <c r="Q36" s="243"/>
      <c r="R36" s="244"/>
      <c r="S36" s="244"/>
      <c r="T36" s="244"/>
      <c r="U36" s="244"/>
      <c r="V36" s="244"/>
      <c r="W36" s="121"/>
      <c r="X36" s="121"/>
      <c r="Y36" s="121"/>
      <c r="Z36" s="121"/>
      <c r="AA36" s="121"/>
      <c r="AB36" s="121"/>
    </row>
    <row r="37" spans="1:28" s="10" customFormat="1" x14ac:dyDescent="0.2">
      <c r="A37" s="607"/>
      <c r="B37" s="573"/>
      <c r="C37" s="574"/>
      <c r="D37" s="574"/>
      <c r="E37" s="597"/>
      <c r="F37" s="584"/>
      <c r="G37" s="586"/>
      <c r="H37" s="588"/>
      <c r="I37" s="590"/>
      <c r="J37" s="592"/>
      <c r="K37" s="594"/>
      <c r="L37" s="572"/>
      <c r="M37" s="245" t="s">
        <v>297</v>
      </c>
      <c r="N37" s="246">
        <v>0.45700000000000002</v>
      </c>
      <c r="O37" s="206">
        <f>ROUND(L36*N37,0)</f>
        <v>1143</v>
      </c>
      <c r="P37" s="121"/>
      <c r="Q37" s="244"/>
      <c r="R37" s="244"/>
      <c r="S37" s="244"/>
      <c r="T37" s="244"/>
      <c r="U37" s="244"/>
      <c r="V37" s="244"/>
      <c r="W37" s="121"/>
      <c r="X37" s="121"/>
      <c r="Y37" s="121"/>
      <c r="Z37" s="121"/>
      <c r="AA37" s="121"/>
      <c r="AB37" s="121"/>
    </row>
    <row r="38" spans="1:28" s="10" customFormat="1" x14ac:dyDescent="0.2">
      <c r="A38" s="607"/>
      <c r="B38" s="573"/>
      <c r="C38" s="574"/>
      <c r="D38" s="574" t="s">
        <v>298</v>
      </c>
      <c r="E38" s="597"/>
      <c r="F38" s="583">
        <f>表２原油換算エネルギー使用量算定表!G39</f>
        <v>300</v>
      </c>
      <c r="G38" s="585" t="s">
        <v>262</v>
      </c>
      <c r="H38" s="587"/>
      <c r="I38" s="589"/>
      <c r="J38" s="591" t="s">
        <v>262</v>
      </c>
      <c r="K38" s="593"/>
      <c r="L38" s="571">
        <f>+F38</f>
        <v>300</v>
      </c>
      <c r="M38" s="247" t="s">
        <v>296</v>
      </c>
      <c r="N38" s="248">
        <v>0.45700000000000002</v>
      </c>
      <c r="O38" s="207">
        <f>ROUND(L38*N38,0)</f>
        <v>137</v>
      </c>
      <c r="P38" s="121"/>
      <c r="Q38" s="244"/>
      <c r="R38" s="244"/>
      <c r="S38" s="244"/>
      <c r="T38" s="244"/>
      <c r="U38" s="244"/>
      <c r="V38" s="244"/>
      <c r="W38" s="121"/>
      <c r="X38" s="121"/>
      <c r="Y38" s="121"/>
      <c r="Z38" s="121"/>
      <c r="AA38" s="121"/>
      <c r="AB38" s="121"/>
    </row>
    <row r="39" spans="1:28" s="10" customFormat="1" ht="18.5" thickBot="1" x14ac:dyDescent="0.25">
      <c r="A39" s="607"/>
      <c r="B39" s="573"/>
      <c r="C39" s="574"/>
      <c r="D39" s="574"/>
      <c r="E39" s="597"/>
      <c r="F39" s="584"/>
      <c r="G39" s="586"/>
      <c r="H39" s="588"/>
      <c r="I39" s="590"/>
      <c r="J39" s="592"/>
      <c r="K39" s="594"/>
      <c r="L39" s="572"/>
      <c r="M39" s="249" t="s">
        <v>297</v>
      </c>
      <c r="N39" s="248">
        <v>0.45700000000000002</v>
      </c>
      <c r="O39" s="237">
        <f>ROUND(L38*N39,0)</f>
        <v>137</v>
      </c>
      <c r="P39" s="121"/>
      <c r="Q39" s="244"/>
      <c r="R39" s="244"/>
      <c r="S39" s="244"/>
      <c r="T39" s="244"/>
      <c r="U39" s="244"/>
      <c r="V39" s="244"/>
      <c r="W39" s="121"/>
      <c r="X39" s="121"/>
      <c r="Y39" s="121"/>
      <c r="Z39" s="121"/>
      <c r="AA39" s="121"/>
      <c r="AB39" s="121"/>
    </row>
    <row r="40" spans="1:28" s="10" customFormat="1" x14ac:dyDescent="0.2">
      <c r="A40" s="607"/>
      <c r="B40" s="595" t="s">
        <v>299</v>
      </c>
      <c r="C40" s="596"/>
      <c r="D40" s="596" t="s">
        <v>295</v>
      </c>
      <c r="E40" s="598"/>
      <c r="F40" s="599">
        <f>表２原油換算エネルギー使用量算定表!G40</f>
        <v>0</v>
      </c>
      <c r="G40" s="600" t="s">
        <v>262</v>
      </c>
      <c r="H40" s="601"/>
      <c r="I40" s="602"/>
      <c r="J40" s="603" t="s">
        <v>262</v>
      </c>
      <c r="K40" s="604"/>
      <c r="L40" s="605">
        <f>+F40</f>
        <v>0</v>
      </c>
      <c r="M40" s="241" t="s">
        <v>296</v>
      </c>
      <c r="N40" s="250"/>
      <c r="O40" s="237">
        <f>ROUND(L40*N40,0)</f>
        <v>0</v>
      </c>
      <c r="P40" s="121"/>
      <c r="Q40" s="244"/>
      <c r="R40" s="244"/>
      <c r="S40" s="244"/>
      <c r="T40" s="244"/>
      <c r="U40" s="244"/>
      <c r="V40" s="244"/>
      <c r="W40" s="121"/>
      <c r="X40" s="121"/>
      <c r="Y40" s="121"/>
      <c r="Z40" s="121"/>
      <c r="AA40" s="121"/>
      <c r="AB40" s="121"/>
    </row>
    <row r="41" spans="1:28" s="10" customFormat="1" x14ac:dyDescent="0.2">
      <c r="A41" s="607"/>
      <c r="B41" s="573"/>
      <c r="C41" s="574"/>
      <c r="D41" s="574"/>
      <c r="E41" s="597"/>
      <c r="F41" s="584"/>
      <c r="G41" s="586"/>
      <c r="H41" s="588"/>
      <c r="I41" s="590"/>
      <c r="J41" s="592"/>
      <c r="K41" s="594"/>
      <c r="L41" s="572"/>
      <c r="M41" s="245" t="s">
        <v>297</v>
      </c>
      <c r="N41" s="251"/>
      <c r="O41" s="237">
        <f>ROUND(L40*N41,0)</f>
        <v>0</v>
      </c>
      <c r="P41" s="121"/>
      <c r="Q41" s="244"/>
      <c r="R41" s="244"/>
      <c r="S41" s="244"/>
      <c r="T41" s="244"/>
      <c r="U41" s="244"/>
      <c r="V41" s="244"/>
      <c r="W41" s="121"/>
      <c r="X41" s="121"/>
      <c r="Y41" s="121"/>
      <c r="Z41" s="121"/>
      <c r="AA41" s="121"/>
      <c r="AB41" s="121"/>
    </row>
    <row r="42" spans="1:28" s="10" customFormat="1" x14ac:dyDescent="0.2">
      <c r="A42" s="607"/>
      <c r="B42" s="573"/>
      <c r="C42" s="574"/>
      <c r="D42" s="574" t="s">
        <v>298</v>
      </c>
      <c r="E42" s="597"/>
      <c r="F42" s="583">
        <f>表２原油換算エネルギー使用量算定表!G41</f>
        <v>0</v>
      </c>
      <c r="G42" s="585" t="s">
        <v>262</v>
      </c>
      <c r="H42" s="587"/>
      <c r="I42" s="589"/>
      <c r="J42" s="591" t="s">
        <v>262</v>
      </c>
      <c r="K42" s="593"/>
      <c r="L42" s="571">
        <f>+F42</f>
        <v>0</v>
      </c>
      <c r="M42" s="247" t="s">
        <v>296</v>
      </c>
      <c r="N42" s="252"/>
      <c r="O42" s="237">
        <f>ROUND(L42*N42,0)</f>
        <v>0</v>
      </c>
      <c r="P42" s="121"/>
      <c r="Q42" s="244"/>
      <c r="R42" s="244"/>
      <c r="S42" s="244"/>
      <c r="T42" s="244"/>
      <c r="U42" s="244"/>
      <c r="V42" s="244"/>
      <c r="W42" s="121"/>
      <c r="X42" s="121"/>
      <c r="Y42" s="121"/>
      <c r="Z42" s="121"/>
      <c r="AA42" s="121"/>
      <c r="AB42" s="121"/>
    </row>
    <row r="43" spans="1:28" s="10" customFormat="1" ht="18.5" thickBot="1" x14ac:dyDescent="0.25">
      <c r="A43" s="607"/>
      <c r="B43" s="573"/>
      <c r="C43" s="574"/>
      <c r="D43" s="574"/>
      <c r="E43" s="597"/>
      <c r="F43" s="584"/>
      <c r="G43" s="586"/>
      <c r="H43" s="588"/>
      <c r="I43" s="590"/>
      <c r="J43" s="592"/>
      <c r="K43" s="594"/>
      <c r="L43" s="572"/>
      <c r="M43" s="249" t="s">
        <v>297</v>
      </c>
      <c r="N43" s="252"/>
      <c r="O43" s="237">
        <f>ROUND(L42*N43,0)</f>
        <v>0</v>
      </c>
      <c r="P43" s="121"/>
      <c r="Q43" s="244"/>
      <c r="R43" s="244"/>
      <c r="S43" s="244"/>
      <c r="T43" s="244"/>
      <c r="U43" s="244"/>
      <c r="V43" s="244"/>
      <c r="W43" s="121"/>
      <c r="X43" s="121"/>
      <c r="Y43" s="121"/>
      <c r="Z43" s="121"/>
      <c r="AA43" s="121"/>
      <c r="AB43" s="121"/>
    </row>
    <row r="44" spans="1:28" s="10" customFormat="1" x14ac:dyDescent="0.2">
      <c r="A44" s="607"/>
      <c r="B44" s="595" t="s">
        <v>300</v>
      </c>
      <c r="C44" s="596"/>
      <c r="D44" s="596" t="s">
        <v>295</v>
      </c>
      <c r="E44" s="598"/>
      <c r="F44" s="599">
        <f>表２原油換算エネルギー使用量算定表!G42</f>
        <v>0</v>
      </c>
      <c r="G44" s="600" t="s">
        <v>262</v>
      </c>
      <c r="H44" s="601"/>
      <c r="I44" s="602"/>
      <c r="J44" s="603" t="s">
        <v>262</v>
      </c>
      <c r="K44" s="604"/>
      <c r="L44" s="605">
        <f>+F44</f>
        <v>0</v>
      </c>
      <c r="M44" s="241" t="s">
        <v>296</v>
      </c>
      <c r="N44" s="250"/>
      <c r="O44" s="237">
        <f>ROUND(L44*N44,0)</f>
        <v>0</v>
      </c>
      <c r="P44" s="121"/>
      <c r="Q44" s="244"/>
      <c r="R44" s="244"/>
      <c r="S44" s="244"/>
      <c r="T44" s="244"/>
      <c r="U44" s="244"/>
      <c r="V44" s="244"/>
      <c r="W44" s="121"/>
      <c r="X44" s="121"/>
      <c r="Y44" s="121"/>
      <c r="Z44" s="121"/>
      <c r="AA44" s="121"/>
      <c r="AB44" s="121"/>
    </row>
    <row r="45" spans="1:28" s="10" customFormat="1" x14ac:dyDescent="0.2">
      <c r="A45" s="607"/>
      <c r="B45" s="573"/>
      <c r="C45" s="574"/>
      <c r="D45" s="574"/>
      <c r="E45" s="597"/>
      <c r="F45" s="584"/>
      <c r="G45" s="586"/>
      <c r="H45" s="588"/>
      <c r="I45" s="590"/>
      <c r="J45" s="592"/>
      <c r="K45" s="594"/>
      <c r="L45" s="572"/>
      <c r="M45" s="245" t="s">
        <v>297</v>
      </c>
      <c r="N45" s="251"/>
      <c r="O45" s="237">
        <f>ROUND(L44*N45,0)</f>
        <v>0</v>
      </c>
      <c r="P45" s="121"/>
      <c r="Q45" s="244"/>
      <c r="R45" s="244"/>
      <c r="S45" s="244"/>
      <c r="T45" s="244"/>
      <c r="U45" s="244"/>
      <c r="V45" s="244"/>
      <c r="W45" s="121"/>
      <c r="X45" s="121"/>
      <c r="Y45" s="121"/>
      <c r="Z45" s="121"/>
      <c r="AA45" s="121"/>
      <c r="AB45" s="121"/>
    </row>
    <row r="46" spans="1:28" s="10" customFormat="1" x14ac:dyDescent="0.2">
      <c r="A46" s="607"/>
      <c r="B46" s="573"/>
      <c r="C46" s="574"/>
      <c r="D46" s="574" t="s">
        <v>298</v>
      </c>
      <c r="E46" s="597"/>
      <c r="F46" s="583">
        <f>表２原油換算エネルギー使用量算定表!G43</f>
        <v>0</v>
      </c>
      <c r="G46" s="585" t="s">
        <v>262</v>
      </c>
      <c r="H46" s="587"/>
      <c r="I46" s="589"/>
      <c r="J46" s="591" t="s">
        <v>262</v>
      </c>
      <c r="K46" s="593"/>
      <c r="L46" s="571">
        <f>+F46</f>
        <v>0</v>
      </c>
      <c r="M46" s="247" t="s">
        <v>296</v>
      </c>
      <c r="N46" s="252"/>
      <c r="O46" s="237">
        <f>ROUND(L46*N46,0)</f>
        <v>0</v>
      </c>
      <c r="P46" s="121"/>
      <c r="Q46" s="244"/>
      <c r="R46" s="244"/>
      <c r="S46" s="244"/>
      <c r="T46" s="244"/>
      <c r="U46" s="244"/>
      <c r="V46" s="244"/>
      <c r="W46" s="121"/>
      <c r="X46" s="121"/>
      <c r="Y46" s="121"/>
      <c r="Z46" s="121"/>
      <c r="AA46" s="121"/>
      <c r="AB46" s="121"/>
    </row>
    <row r="47" spans="1:28" s="10" customFormat="1" ht="18.5" thickBot="1" x14ac:dyDescent="0.25">
      <c r="A47" s="607"/>
      <c r="B47" s="573"/>
      <c r="C47" s="574"/>
      <c r="D47" s="574"/>
      <c r="E47" s="597"/>
      <c r="F47" s="584"/>
      <c r="G47" s="586"/>
      <c r="H47" s="588"/>
      <c r="I47" s="590"/>
      <c r="J47" s="592"/>
      <c r="K47" s="594"/>
      <c r="L47" s="572"/>
      <c r="M47" s="249" t="s">
        <v>297</v>
      </c>
      <c r="N47" s="252"/>
      <c r="O47" s="237">
        <f>ROUND(L46*N47,0)</f>
        <v>0</v>
      </c>
      <c r="P47" s="121"/>
      <c r="Q47" s="244"/>
      <c r="R47" s="244"/>
      <c r="S47" s="244"/>
      <c r="T47" s="244"/>
      <c r="U47" s="244"/>
      <c r="V47" s="244"/>
      <c r="W47" s="121"/>
      <c r="X47" s="121"/>
      <c r="Y47" s="121"/>
      <c r="Z47" s="121"/>
      <c r="AA47" s="121"/>
      <c r="AB47" s="121"/>
    </row>
    <row r="48" spans="1:28" s="10" customFormat="1" x14ac:dyDescent="0.2">
      <c r="A48" s="607"/>
      <c r="B48" s="595" t="s">
        <v>301</v>
      </c>
      <c r="C48" s="596"/>
      <c r="D48" s="596" t="s">
        <v>295</v>
      </c>
      <c r="E48" s="598"/>
      <c r="F48" s="599">
        <f>表２原油換算エネルギー使用量算定表!G44</f>
        <v>0</v>
      </c>
      <c r="G48" s="600" t="s">
        <v>262</v>
      </c>
      <c r="H48" s="601"/>
      <c r="I48" s="602"/>
      <c r="J48" s="603" t="s">
        <v>262</v>
      </c>
      <c r="K48" s="604"/>
      <c r="L48" s="605">
        <f>+F48</f>
        <v>0</v>
      </c>
      <c r="M48" s="241" t="s">
        <v>296</v>
      </c>
      <c r="N48" s="250"/>
      <c r="O48" s="237">
        <f>ROUND(L48*N48,0)</f>
        <v>0</v>
      </c>
      <c r="P48" s="121"/>
      <c r="Q48" s="244"/>
      <c r="R48" s="244"/>
      <c r="S48" s="244"/>
      <c r="T48" s="244"/>
      <c r="U48" s="244"/>
      <c r="V48" s="244"/>
      <c r="W48" s="121"/>
      <c r="X48" s="121"/>
      <c r="Y48" s="121"/>
      <c r="Z48" s="121"/>
      <c r="AA48" s="121"/>
      <c r="AB48" s="121"/>
    </row>
    <row r="49" spans="1:28" s="10" customFormat="1" x14ac:dyDescent="0.2">
      <c r="A49" s="607"/>
      <c r="B49" s="573"/>
      <c r="C49" s="574"/>
      <c r="D49" s="574"/>
      <c r="E49" s="597"/>
      <c r="F49" s="584"/>
      <c r="G49" s="586"/>
      <c r="H49" s="588"/>
      <c r="I49" s="590"/>
      <c r="J49" s="592"/>
      <c r="K49" s="594"/>
      <c r="L49" s="572"/>
      <c r="M49" s="245" t="s">
        <v>297</v>
      </c>
      <c r="N49" s="251"/>
      <c r="O49" s="237">
        <f>ROUND(L48*N49,0)</f>
        <v>0</v>
      </c>
      <c r="P49" s="121"/>
      <c r="Q49" s="244"/>
      <c r="R49" s="244"/>
      <c r="S49" s="244"/>
      <c r="T49" s="244"/>
      <c r="U49" s="244"/>
      <c r="V49" s="244"/>
      <c r="W49" s="121"/>
      <c r="X49" s="121"/>
      <c r="Y49" s="121"/>
      <c r="Z49" s="121"/>
      <c r="AA49" s="121"/>
      <c r="AB49" s="121"/>
    </row>
    <row r="50" spans="1:28" s="10" customFormat="1" x14ac:dyDescent="0.2">
      <c r="A50" s="607"/>
      <c r="B50" s="573"/>
      <c r="C50" s="574"/>
      <c r="D50" s="574" t="s">
        <v>298</v>
      </c>
      <c r="E50" s="597"/>
      <c r="F50" s="583">
        <f>表２原油換算エネルギー使用量算定表!G45</f>
        <v>0</v>
      </c>
      <c r="G50" s="585" t="s">
        <v>262</v>
      </c>
      <c r="H50" s="587"/>
      <c r="I50" s="589"/>
      <c r="J50" s="591" t="s">
        <v>262</v>
      </c>
      <c r="K50" s="593"/>
      <c r="L50" s="571">
        <f>+F50</f>
        <v>0</v>
      </c>
      <c r="M50" s="247" t="s">
        <v>296</v>
      </c>
      <c r="N50" s="252"/>
      <c r="O50" s="237">
        <f>ROUND(L50*N50,0)</f>
        <v>0</v>
      </c>
      <c r="P50" s="121"/>
      <c r="Q50" s="244"/>
      <c r="R50" s="244"/>
      <c r="S50" s="244"/>
      <c r="T50" s="244"/>
      <c r="U50" s="244"/>
      <c r="V50" s="244"/>
      <c r="W50" s="121"/>
      <c r="X50" s="121"/>
      <c r="Y50" s="121"/>
      <c r="Z50" s="121"/>
      <c r="AA50" s="121"/>
      <c r="AB50" s="121"/>
    </row>
    <row r="51" spans="1:28" s="10" customFormat="1" ht="18.5" thickBot="1" x14ac:dyDescent="0.25">
      <c r="A51" s="607"/>
      <c r="B51" s="573"/>
      <c r="C51" s="574"/>
      <c r="D51" s="574"/>
      <c r="E51" s="597"/>
      <c r="F51" s="584"/>
      <c r="G51" s="586"/>
      <c r="H51" s="588"/>
      <c r="I51" s="590"/>
      <c r="J51" s="592"/>
      <c r="K51" s="594"/>
      <c r="L51" s="572"/>
      <c r="M51" s="249" t="s">
        <v>297</v>
      </c>
      <c r="N51" s="252"/>
      <c r="O51" s="237">
        <f>ROUND(L50*N51,0)</f>
        <v>0</v>
      </c>
      <c r="P51" s="121"/>
      <c r="Q51" s="244"/>
      <c r="R51" s="244"/>
      <c r="S51" s="244"/>
      <c r="T51" s="244"/>
      <c r="U51" s="244"/>
      <c r="V51" s="244"/>
      <c r="W51" s="121"/>
      <c r="X51" s="121"/>
      <c r="Y51" s="121"/>
      <c r="Z51" s="121"/>
      <c r="AA51" s="121"/>
      <c r="AB51" s="121"/>
    </row>
    <row r="52" spans="1:28" s="10" customFormat="1" x14ac:dyDescent="0.2">
      <c r="A52" s="607"/>
      <c r="B52" s="595" t="s">
        <v>302</v>
      </c>
      <c r="C52" s="596"/>
      <c r="D52" s="596" t="s">
        <v>295</v>
      </c>
      <c r="E52" s="598"/>
      <c r="F52" s="599">
        <f>表２原油換算エネルギー使用量算定表!G46</f>
        <v>0</v>
      </c>
      <c r="G52" s="600" t="s">
        <v>262</v>
      </c>
      <c r="H52" s="601"/>
      <c r="I52" s="602"/>
      <c r="J52" s="603" t="s">
        <v>262</v>
      </c>
      <c r="K52" s="604"/>
      <c r="L52" s="605">
        <f>+F52</f>
        <v>0</v>
      </c>
      <c r="M52" s="241" t="s">
        <v>296</v>
      </c>
      <c r="N52" s="250"/>
      <c r="O52" s="237">
        <f>ROUND(L52*N52,0)</f>
        <v>0</v>
      </c>
      <c r="P52" s="121"/>
      <c r="Q52" s="244"/>
      <c r="R52" s="244"/>
      <c r="S52" s="244"/>
      <c r="T52" s="244"/>
      <c r="U52" s="244"/>
      <c r="V52" s="244"/>
      <c r="W52" s="121"/>
      <c r="X52" s="121"/>
      <c r="Y52" s="121"/>
      <c r="Z52" s="121"/>
      <c r="AA52" s="121"/>
      <c r="AB52" s="121"/>
    </row>
    <row r="53" spans="1:28" s="10" customFormat="1" x14ac:dyDescent="0.2">
      <c r="A53" s="607"/>
      <c r="B53" s="573"/>
      <c r="C53" s="574"/>
      <c r="D53" s="574"/>
      <c r="E53" s="597"/>
      <c r="F53" s="584"/>
      <c r="G53" s="586"/>
      <c r="H53" s="588"/>
      <c r="I53" s="590"/>
      <c r="J53" s="592"/>
      <c r="K53" s="594"/>
      <c r="L53" s="572"/>
      <c r="M53" s="245" t="s">
        <v>297</v>
      </c>
      <c r="N53" s="251"/>
      <c r="O53" s="237">
        <f>ROUND(L52*N53,0)</f>
        <v>0</v>
      </c>
      <c r="P53" s="121"/>
      <c r="Q53" s="244"/>
      <c r="R53" s="244"/>
      <c r="S53" s="244"/>
      <c r="T53" s="244"/>
      <c r="U53" s="244"/>
      <c r="V53" s="244"/>
      <c r="W53" s="121"/>
      <c r="X53" s="121"/>
      <c r="Y53" s="121"/>
      <c r="Z53" s="121"/>
      <c r="AA53" s="121"/>
      <c r="AB53" s="121"/>
    </row>
    <row r="54" spans="1:28" s="10" customFormat="1" x14ac:dyDescent="0.2">
      <c r="A54" s="607"/>
      <c r="B54" s="573"/>
      <c r="C54" s="574"/>
      <c r="D54" s="574" t="s">
        <v>298</v>
      </c>
      <c r="E54" s="597"/>
      <c r="F54" s="583">
        <f>表２原油換算エネルギー使用量算定表!G47</f>
        <v>0</v>
      </c>
      <c r="G54" s="585" t="s">
        <v>262</v>
      </c>
      <c r="H54" s="587"/>
      <c r="I54" s="589"/>
      <c r="J54" s="591" t="s">
        <v>262</v>
      </c>
      <c r="K54" s="593"/>
      <c r="L54" s="571">
        <f>+F54</f>
        <v>0</v>
      </c>
      <c r="M54" s="247" t="s">
        <v>296</v>
      </c>
      <c r="N54" s="252"/>
      <c r="O54" s="237">
        <f>ROUND(L54*N54,0)</f>
        <v>0</v>
      </c>
      <c r="P54" s="121"/>
      <c r="Q54" s="244"/>
      <c r="R54" s="244"/>
      <c r="S54" s="244"/>
      <c r="T54" s="244"/>
      <c r="U54" s="244"/>
      <c r="V54" s="244"/>
      <c r="W54" s="121"/>
      <c r="X54" s="121"/>
      <c r="Y54" s="121"/>
      <c r="Z54" s="121"/>
      <c r="AA54" s="121"/>
      <c r="AB54" s="121"/>
    </row>
    <row r="55" spans="1:28" s="10" customFormat="1" ht="18.5" thickBot="1" x14ac:dyDescent="0.25">
      <c r="A55" s="607"/>
      <c r="B55" s="573"/>
      <c r="C55" s="574"/>
      <c r="D55" s="574"/>
      <c r="E55" s="597"/>
      <c r="F55" s="584"/>
      <c r="G55" s="586"/>
      <c r="H55" s="588"/>
      <c r="I55" s="590"/>
      <c r="J55" s="592"/>
      <c r="K55" s="594"/>
      <c r="L55" s="572"/>
      <c r="M55" s="249" t="s">
        <v>297</v>
      </c>
      <c r="N55" s="252"/>
      <c r="O55" s="237">
        <f>ROUND(L54*N55,0)</f>
        <v>0</v>
      </c>
      <c r="P55" s="121"/>
      <c r="Q55" s="244"/>
      <c r="R55" s="244"/>
      <c r="S55" s="244"/>
      <c r="T55" s="244"/>
      <c r="U55" s="244"/>
      <c r="V55" s="244"/>
      <c r="W55" s="121"/>
      <c r="X55" s="121"/>
      <c r="Y55" s="121"/>
      <c r="Z55" s="121"/>
      <c r="AA55" s="121"/>
      <c r="AB55" s="121"/>
    </row>
    <row r="56" spans="1:28" s="10" customFormat="1" x14ac:dyDescent="0.2">
      <c r="A56" s="607"/>
      <c r="B56" s="595" t="s">
        <v>303</v>
      </c>
      <c r="C56" s="596"/>
      <c r="D56" s="596" t="s">
        <v>295</v>
      </c>
      <c r="E56" s="598"/>
      <c r="F56" s="599">
        <f>表２原油換算エネルギー使用量算定表!G48</f>
        <v>0</v>
      </c>
      <c r="G56" s="600" t="s">
        <v>262</v>
      </c>
      <c r="H56" s="601"/>
      <c r="I56" s="602"/>
      <c r="J56" s="603" t="s">
        <v>262</v>
      </c>
      <c r="K56" s="604"/>
      <c r="L56" s="605">
        <f>+F56</f>
        <v>0</v>
      </c>
      <c r="M56" s="241" t="s">
        <v>296</v>
      </c>
      <c r="N56" s="250"/>
      <c r="O56" s="237">
        <f>ROUND(L56*N56,0)</f>
        <v>0</v>
      </c>
      <c r="P56" s="121"/>
      <c r="Q56" s="244"/>
      <c r="R56" s="244"/>
      <c r="S56" s="244"/>
      <c r="T56" s="244"/>
      <c r="U56" s="244"/>
      <c r="V56" s="244"/>
      <c r="W56" s="121"/>
      <c r="X56" s="121"/>
      <c r="Y56" s="121"/>
      <c r="Z56" s="121"/>
      <c r="AA56" s="121"/>
      <c r="AB56" s="121"/>
    </row>
    <row r="57" spans="1:28" s="10" customFormat="1" x14ac:dyDescent="0.2">
      <c r="A57" s="607"/>
      <c r="B57" s="573"/>
      <c r="C57" s="574"/>
      <c r="D57" s="574"/>
      <c r="E57" s="597"/>
      <c r="F57" s="584"/>
      <c r="G57" s="586"/>
      <c r="H57" s="588"/>
      <c r="I57" s="590"/>
      <c r="J57" s="592"/>
      <c r="K57" s="594"/>
      <c r="L57" s="572"/>
      <c r="M57" s="245" t="s">
        <v>297</v>
      </c>
      <c r="N57" s="251"/>
      <c r="O57" s="237">
        <f>ROUND(L56*N57,0)</f>
        <v>0</v>
      </c>
      <c r="P57" s="121"/>
      <c r="Q57" s="244"/>
      <c r="R57" s="244"/>
      <c r="S57" s="244"/>
      <c r="T57" s="244"/>
      <c r="U57" s="244"/>
      <c r="V57" s="244"/>
      <c r="W57" s="121"/>
      <c r="X57" s="121"/>
      <c r="Y57" s="121"/>
      <c r="Z57" s="121"/>
      <c r="AA57" s="121"/>
      <c r="AB57" s="121"/>
    </row>
    <row r="58" spans="1:28" s="10" customFormat="1" x14ac:dyDescent="0.2">
      <c r="A58" s="607"/>
      <c r="B58" s="573"/>
      <c r="C58" s="574"/>
      <c r="D58" s="574" t="s">
        <v>298</v>
      </c>
      <c r="E58" s="597"/>
      <c r="F58" s="583">
        <f>表２原油換算エネルギー使用量算定表!G49</f>
        <v>0</v>
      </c>
      <c r="G58" s="585" t="s">
        <v>262</v>
      </c>
      <c r="H58" s="587"/>
      <c r="I58" s="589"/>
      <c r="J58" s="591" t="s">
        <v>262</v>
      </c>
      <c r="K58" s="593"/>
      <c r="L58" s="571">
        <f>+F58</f>
        <v>0</v>
      </c>
      <c r="M58" s="247" t="s">
        <v>296</v>
      </c>
      <c r="N58" s="252"/>
      <c r="O58" s="237">
        <f>ROUND(L58*N58,0)</f>
        <v>0</v>
      </c>
      <c r="P58" s="121"/>
      <c r="Q58" s="244"/>
      <c r="R58" s="244"/>
      <c r="S58" s="244"/>
      <c r="T58" s="244"/>
      <c r="U58" s="244"/>
      <c r="V58" s="244"/>
      <c r="W58" s="121"/>
      <c r="X58" s="121"/>
      <c r="Y58" s="121"/>
      <c r="Z58" s="121"/>
      <c r="AA58" s="121"/>
      <c r="AB58" s="121"/>
    </row>
    <row r="59" spans="1:28" s="10" customFormat="1" x14ac:dyDescent="0.2">
      <c r="A59" s="607"/>
      <c r="B59" s="573"/>
      <c r="C59" s="574"/>
      <c r="D59" s="574"/>
      <c r="E59" s="597"/>
      <c r="F59" s="584"/>
      <c r="G59" s="586"/>
      <c r="H59" s="588"/>
      <c r="I59" s="590"/>
      <c r="J59" s="592"/>
      <c r="K59" s="594"/>
      <c r="L59" s="572"/>
      <c r="M59" s="249" t="s">
        <v>297</v>
      </c>
      <c r="N59" s="252"/>
      <c r="O59" s="237">
        <f>ROUND(L58*N59,0)</f>
        <v>0</v>
      </c>
      <c r="P59" s="121"/>
      <c r="Q59" s="244"/>
      <c r="R59" s="244"/>
      <c r="S59" s="244"/>
      <c r="T59" s="244"/>
      <c r="U59" s="244"/>
      <c r="V59" s="244"/>
      <c r="W59" s="121"/>
      <c r="X59" s="121"/>
      <c r="Y59" s="121"/>
      <c r="Z59" s="121"/>
      <c r="AA59" s="121"/>
      <c r="AB59" s="121"/>
    </row>
    <row r="60" spans="1:28" s="10" customFormat="1" x14ac:dyDescent="0.2">
      <c r="A60" s="607"/>
      <c r="B60" s="573" t="s">
        <v>304</v>
      </c>
      <c r="C60" s="574"/>
      <c r="D60" s="579" t="s">
        <v>266</v>
      </c>
      <c r="E60" s="580"/>
      <c r="F60" s="583">
        <f>表２原油換算エネルギー使用量算定表!G50</f>
        <v>0</v>
      </c>
      <c r="G60" s="585" t="s">
        <v>262</v>
      </c>
      <c r="H60" s="587"/>
      <c r="I60" s="589"/>
      <c r="J60" s="591" t="s">
        <v>262</v>
      </c>
      <c r="K60" s="593"/>
      <c r="L60" s="571">
        <f>+F60</f>
        <v>0</v>
      </c>
      <c r="M60" s="247" t="s">
        <v>296</v>
      </c>
      <c r="N60" s="252"/>
      <c r="O60" s="237">
        <f>ROUND(L60*N60,0)</f>
        <v>0</v>
      </c>
      <c r="P60" s="121"/>
      <c r="Q60" s="244"/>
      <c r="R60" s="244"/>
      <c r="S60" s="244"/>
      <c r="T60" s="244"/>
      <c r="U60" s="244"/>
      <c r="V60" s="244"/>
      <c r="W60" s="121"/>
      <c r="X60" s="121"/>
      <c r="Y60" s="121"/>
      <c r="Z60" s="121"/>
      <c r="AA60" s="121"/>
      <c r="AB60" s="121"/>
    </row>
    <row r="61" spans="1:28" s="10" customFormat="1" x14ac:dyDescent="0.2">
      <c r="A61" s="607"/>
      <c r="B61" s="575"/>
      <c r="C61" s="576"/>
      <c r="D61" s="581"/>
      <c r="E61" s="582"/>
      <c r="F61" s="584"/>
      <c r="G61" s="586"/>
      <c r="H61" s="588"/>
      <c r="I61" s="590"/>
      <c r="J61" s="592"/>
      <c r="K61" s="594"/>
      <c r="L61" s="572"/>
      <c r="M61" s="249" t="s">
        <v>297</v>
      </c>
      <c r="N61" s="252"/>
      <c r="O61" s="237">
        <f>ROUND(L60*N61,0)</f>
        <v>0</v>
      </c>
      <c r="P61" s="121"/>
      <c r="Q61" s="244"/>
      <c r="R61" s="244"/>
      <c r="S61" s="244"/>
      <c r="T61" s="244"/>
      <c r="U61" s="244"/>
      <c r="V61" s="244"/>
      <c r="W61" s="121"/>
      <c r="X61" s="121"/>
      <c r="Y61" s="121"/>
      <c r="Z61" s="121"/>
      <c r="AA61" s="121"/>
      <c r="AB61" s="121"/>
    </row>
    <row r="62" spans="1:28" s="10" customFormat="1" ht="19.5" thickBot="1" x14ac:dyDescent="0.25">
      <c r="A62" s="607"/>
      <c r="B62" s="577"/>
      <c r="C62" s="578"/>
      <c r="D62" s="551" t="s">
        <v>305</v>
      </c>
      <c r="E62" s="552"/>
      <c r="F62" s="24"/>
      <c r="G62" s="230" t="s">
        <v>262</v>
      </c>
      <c r="H62" s="253"/>
      <c r="I62" s="254"/>
      <c r="J62" s="230" t="s">
        <v>262</v>
      </c>
      <c r="K62" s="255" t="s">
        <v>306</v>
      </c>
      <c r="L62" s="256">
        <f>F62-I62</f>
        <v>0</v>
      </c>
      <c r="M62" s="553"/>
      <c r="N62" s="554"/>
      <c r="O62" s="257">
        <f>ROUND(L62*M62,0)</f>
        <v>0</v>
      </c>
      <c r="P62" s="121"/>
      <c r="Q62" s="244"/>
      <c r="R62" s="244"/>
      <c r="S62" s="244"/>
      <c r="T62" s="244"/>
      <c r="U62" s="244"/>
      <c r="V62" s="244"/>
      <c r="W62" s="121"/>
      <c r="X62" s="121"/>
      <c r="Y62" s="121"/>
      <c r="Z62" s="121"/>
      <c r="AA62" s="121"/>
      <c r="AB62" s="121"/>
    </row>
    <row r="63" spans="1:28" s="10" customFormat="1" x14ac:dyDescent="0.2">
      <c r="A63" s="607"/>
      <c r="B63" s="555" t="s">
        <v>307</v>
      </c>
      <c r="C63" s="556"/>
      <c r="D63" s="556"/>
      <c r="E63" s="556"/>
      <c r="F63" s="556"/>
      <c r="G63" s="556"/>
      <c r="H63" s="556"/>
      <c r="I63" s="556"/>
      <c r="J63" s="556"/>
      <c r="K63" s="556"/>
      <c r="L63" s="559" t="s">
        <v>308</v>
      </c>
      <c r="M63" s="560"/>
      <c r="N63" s="561"/>
      <c r="O63" s="258">
        <f>+O36+O38+O40+O42+O44+O46+O48+O50+O52+O54+O56+O58+O60+O62</f>
        <v>1280</v>
      </c>
      <c r="P63" s="121"/>
      <c r="Q63" s="121"/>
      <c r="R63" s="121"/>
      <c r="S63" s="121"/>
      <c r="T63" s="121"/>
      <c r="U63" s="121"/>
      <c r="V63" s="121"/>
      <c r="W63" s="121"/>
      <c r="X63" s="121"/>
      <c r="Y63" s="121"/>
      <c r="Z63" s="121"/>
      <c r="AA63" s="121"/>
      <c r="AB63" s="121"/>
    </row>
    <row r="64" spans="1:28" s="10" customFormat="1" ht="18.5" thickBot="1" x14ac:dyDescent="0.25">
      <c r="A64" s="608"/>
      <c r="B64" s="557"/>
      <c r="C64" s="558"/>
      <c r="D64" s="558"/>
      <c r="E64" s="558"/>
      <c r="F64" s="558"/>
      <c r="G64" s="558"/>
      <c r="H64" s="558"/>
      <c r="I64" s="558"/>
      <c r="J64" s="558"/>
      <c r="K64" s="558"/>
      <c r="L64" s="562" t="s">
        <v>309</v>
      </c>
      <c r="M64" s="563"/>
      <c r="N64" s="564"/>
      <c r="O64" s="228">
        <f>+O37+O39+O41+O43+O45+O47+O49+O51+O53+O55+O57+O59+O61+O62</f>
        <v>1280</v>
      </c>
      <c r="P64" s="121"/>
      <c r="Q64" s="121"/>
      <c r="R64" s="121"/>
      <c r="S64" s="121"/>
      <c r="T64" s="121"/>
      <c r="U64" s="121"/>
      <c r="V64" s="121"/>
      <c r="W64" s="121"/>
      <c r="X64" s="121"/>
      <c r="Y64" s="121"/>
      <c r="Z64" s="121"/>
      <c r="AA64" s="121"/>
      <c r="AB64" s="121"/>
    </row>
    <row r="65" spans="1:28" s="10" customFormat="1" x14ac:dyDescent="0.2">
      <c r="A65" s="555" t="s">
        <v>268</v>
      </c>
      <c r="B65" s="556"/>
      <c r="C65" s="556"/>
      <c r="D65" s="556"/>
      <c r="E65" s="556"/>
      <c r="F65" s="556"/>
      <c r="G65" s="556"/>
      <c r="H65" s="556"/>
      <c r="I65" s="556"/>
      <c r="J65" s="556"/>
      <c r="K65" s="556"/>
      <c r="L65" s="565" t="s">
        <v>308</v>
      </c>
      <c r="M65" s="566"/>
      <c r="N65" s="567"/>
      <c r="O65" s="259">
        <f>O30+O35+O63</f>
        <v>6187</v>
      </c>
      <c r="P65" s="121"/>
      <c r="Q65" s="121"/>
      <c r="R65" s="121"/>
      <c r="S65" s="121"/>
      <c r="T65" s="121"/>
      <c r="U65" s="121"/>
      <c r="V65" s="121"/>
      <c r="W65" s="121"/>
      <c r="X65" s="121"/>
      <c r="Y65" s="121"/>
      <c r="Z65" s="121"/>
      <c r="AA65" s="121"/>
      <c r="AB65" s="121"/>
    </row>
    <row r="66" spans="1:28" s="10" customFormat="1" ht="18.5" thickBot="1" x14ac:dyDescent="0.25">
      <c r="A66" s="557"/>
      <c r="B66" s="558"/>
      <c r="C66" s="558"/>
      <c r="D66" s="558"/>
      <c r="E66" s="558"/>
      <c r="F66" s="558"/>
      <c r="G66" s="558"/>
      <c r="H66" s="558"/>
      <c r="I66" s="558"/>
      <c r="J66" s="558"/>
      <c r="K66" s="558"/>
      <c r="L66" s="568" t="s">
        <v>309</v>
      </c>
      <c r="M66" s="569"/>
      <c r="N66" s="570"/>
      <c r="O66" s="260">
        <f>O30+O35+O64</f>
        <v>6187</v>
      </c>
      <c r="P66" s="121"/>
      <c r="Q66" s="121"/>
      <c r="R66" s="121"/>
      <c r="S66" s="121"/>
      <c r="T66" s="121"/>
      <c r="U66" s="121"/>
      <c r="V66" s="121"/>
      <c r="W66" s="121"/>
      <c r="X66" s="121"/>
      <c r="Y66" s="121"/>
      <c r="Z66" s="121"/>
      <c r="AA66" s="121"/>
      <c r="AB66" s="121"/>
    </row>
    <row r="67" spans="1:28" s="10" customFormat="1" ht="4.5" customHeight="1" thickBot="1" x14ac:dyDescent="0.25">
      <c r="A67" s="261"/>
      <c r="B67" s="261"/>
      <c r="C67" s="261"/>
      <c r="D67" s="261"/>
      <c r="E67" s="261"/>
      <c r="F67" s="261"/>
      <c r="G67" s="261"/>
      <c r="H67" s="261"/>
      <c r="I67" s="261"/>
      <c r="J67" s="261"/>
      <c r="K67" s="261"/>
      <c r="L67" s="261"/>
      <c r="M67" s="261"/>
      <c r="N67" s="261"/>
      <c r="O67" s="261"/>
      <c r="P67" s="121"/>
      <c r="Q67" s="121"/>
      <c r="R67" s="121"/>
      <c r="S67" s="121"/>
      <c r="T67" s="121"/>
      <c r="U67" s="121"/>
      <c r="V67" s="121"/>
      <c r="W67" s="121"/>
      <c r="X67" s="121"/>
      <c r="Y67" s="121"/>
      <c r="Z67" s="121"/>
      <c r="AA67" s="121"/>
      <c r="AB67" s="121"/>
    </row>
    <row r="68" spans="1:28" s="25" customFormat="1" ht="17.25" customHeight="1" thickBot="1" x14ac:dyDescent="0.25">
      <c r="A68" s="539" t="s">
        <v>310</v>
      </c>
      <c r="B68" s="540"/>
      <c r="C68" s="540"/>
      <c r="D68" s="540"/>
      <c r="E68" s="540"/>
      <c r="F68" s="540"/>
      <c r="G68" s="540"/>
      <c r="H68" s="540"/>
      <c r="I68" s="540"/>
      <c r="J68" s="540"/>
      <c r="K68" s="541"/>
      <c r="L68" s="539" t="s">
        <v>311</v>
      </c>
      <c r="M68" s="540"/>
      <c r="N68" s="540"/>
      <c r="O68" s="541"/>
      <c r="P68" s="262"/>
      <c r="Q68" s="262"/>
      <c r="R68" s="262"/>
      <c r="S68" s="262"/>
      <c r="T68" s="262"/>
      <c r="U68" s="262"/>
      <c r="V68" s="262"/>
      <c r="W68" s="262"/>
      <c r="X68" s="262"/>
      <c r="Y68" s="262"/>
      <c r="Z68" s="262"/>
      <c r="AA68" s="262"/>
      <c r="AB68" s="262"/>
    </row>
    <row r="69" spans="1:28" s="10" customFormat="1" x14ac:dyDescent="0.2">
      <c r="A69" s="498" t="s">
        <v>312</v>
      </c>
      <c r="B69" s="499"/>
      <c r="C69" s="499"/>
      <c r="D69" s="542"/>
      <c r="E69" s="547" t="s">
        <v>313</v>
      </c>
      <c r="F69" s="547"/>
      <c r="G69" s="547"/>
      <c r="H69" s="547"/>
      <c r="I69" s="502" t="s">
        <v>314</v>
      </c>
      <c r="J69" s="503"/>
      <c r="K69" s="503"/>
      <c r="L69" s="548">
        <f>O65</f>
        <v>6187</v>
      </c>
      <c r="M69" s="549" t="e">
        <f>ROUND(M64,-INT(LOG(ABS(M64)))-1+3)</f>
        <v>#NUM!</v>
      </c>
      <c r="N69" s="550" t="e">
        <f>ROUND(N64,-INT(LOG(ABS(N64)))-1+3)</f>
        <v>#NUM!</v>
      </c>
      <c r="O69" s="263" t="s">
        <v>315</v>
      </c>
      <c r="P69" s="121"/>
      <c r="Q69" s="521" t="s">
        <v>316</v>
      </c>
      <c r="R69" s="521"/>
      <c r="S69" s="521"/>
      <c r="T69" s="521"/>
      <c r="U69" s="521"/>
      <c r="V69" s="521"/>
      <c r="W69" s="121"/>
      <c r="X69" s="121"/>
      <c r="Y69" s="121"/>
      <c r="Z69" s="121"/>
      <c r="AA69" s="121"/>
      <c r="AB69" s="121"/>
    </row>
    <row r="70" spans="1:28" s="10" customFormat="1" x14ac:dyDescent="0.2">
      <c r="A70" s="543"/>
      <c r="B70" s="544"/>
      <c r="C70" s="544"/>
      <c r="D70" s="545"/>
      <c r="E70" s="529"/>
      <c r="F70" s="529"/>
      <c r="G70" s="529"/>
      <c r="H70" s="529"/>
      <c r="I70" s="522" t="s">
        <v>309</v>
      </c>
      <c r="J70" s="523"/>
      <c r="K70" s="524"/>
      <c r="L70" s="525">
        <f>O66</f>
        <v>6187</v>
      </c>
      <c r="M70" s="526" t="e">
        <f>ROUND(M65,-INT(LOG(ABS(M65)))-1+3)</f>
        <v>#NUM!</v>
      </c>
      <c r="N70" s="527" t="e">
        <f>ROUND(N65,-INT(LOG(ABS(N65)))-1+3)</f>
        <v>#NUM!</v>
      </c>
      <c r="O70" s="264" t="s">
        <v>317</v>
      </c>
      <c r="P70" s="121"/>
      <c r="Q70" s="521"/>
      <c r="R70" s="521"/>
      <c r="S70" s="521"/>
      <c r="T70" s="521"/>
      <c r="U70" s="521"/>
      <c r="V70" s="521"/>
      <c r="W70" s="121"/>
      <c r="X70" s="121"/>
      <c r="Y70" s="121"/>
      <c r="Z70" s="121"/>
      <c r="AA70" s="121"/>
      <c r="AB70" s="121"/>
    </row>
    <row r="71" spans="1:28" s="10" customFormat="1" x14ac:dyDescent="0.2">
      <c r="A71" s="543"/>
      <c r="B71" s="544"/>
      <c r="C71" s="544"/>
      <c r="D71" s="545"/>
      <c r="E71" s="528" t="s">
        <v>318</v>
      </c>
      <c r="F71" s="529"/>
      <c r="G71" s="529"/>
      <c r="H71" s="529"/>
      <c r="I71" s="529"/>
      <c r="J71" s="529"/>
      <c r="K71" s="530"/>
      <c r="L71" s="531"/>
      <c r="M71" s="532"/>
      <c r="N71" s="533"/>
      <c r="O71" s="264" t="s">
        <v>317</v>
      </c>
      <c r="P71" s="121"/>
      <c r="Q71" s="121"/>
      <c r="R71" s="121"/>
      <c r="S71" s="121"/>
      <c r="T71" s="121"/>
      <c r="U71" s="121"/>
      <c r="V71" s="121"/>
      <c r="W71" s="121"/>
      <c r="X71" s="121"/>
      <c r="Y71" s="121"/>
      <c r="Z71" s="121"/>
      <c r="AA71" s="121"/>
      <c r="AB71" s="121"/>
    </row>
    <row r="72" spans="1:28" s="10" customFormat="1" ht="18.5" thickBot="1" x14ac:dyDescent="0.25">
      <c r="A72" s="500"/>
      <c r="B72" s="501"/>
      <c r="C72" s="501"/>
      <c r="D72" s="546"/>
      <c r="E72" s="265"/>
      <c r="F72" s="534" t="s">
        <v>319</v>
      </c>
      <c r="G72" s="501"/>
      <c r="H72" s="501"/>
      <c r="I72" s="501"/>
      <c r="J72" s="501"/>
      <c r="K72" s="535"/>
      <c r="L72" s="536"/>
      <c r="M72" s="537"/>
      <c r="N72" s="538"/>
      <c r="O72" s="266" t="s">
        <v>317</v>
      </c>
      <c r="P72" s="121"/>
      <c r="Q72" s="121"/>
      <c r="R72" s="121"/>
      <c r="S72" s="121"/>
      <c r="T72" s="121"/>
      <c r="U72" s="121"/>
      <c r="V72" s="121"/>
      <c r="W72" s="121"/>
      <c r="X72" s="121"/>
      <c r="Y72" s="121"/>
      <c r="Z72" s="121"/>
      <c r="AA72" s="121"/>
      <c r="AB72" s="121"/>
    </row>
    <row r="73" spans="1:28" s="10" customFormat="1" ht="18.5" thickBot="1" x14ac:dyDescent="0.25">
      <c r="A73" s="512" t="s">
        <v>320</v>
      </c>
      <c r="B73" s="513"/>
      <c r="C73" s="513"/>
      <c r="D73" s="513"/>
      <c r="E73" s="513"/>
      <c r="F73" s="513"/>
      <c r="G73" s="513"/>
      <c r="H73" s="513"/>
      <c r="I73" s="513"/>
      <c r="J73" s="513"/>
      <c r="K73" s="514"/>
      <c r="L73" s="515"/>
      <c r="M73" s="516"/>
      <c r="N73" s="517"/>
      <c r="O73" s="267" t="s">
        <v>317</v>
      </c>
      <c r="P73" s="121"/>
      <c r="Q73" s="121"/>
      <c r="R73" s="121"/>
      <c r="S73" s="121"/>
      <c r="T73" s="121"/>
      <c r="U73" s="121"/>
      <c r="V73" s="121"/>
      <c r="W73" s="121"/>
      <c r="X73" s="121"/>
      <c r="Y73" s="121"/>
      <c r="Z73" s="121"/>
      <c r="AA73" s="121"/>
      <c r="AB73" s="121"/>
    </row>
    <row r="74" spans="1:28" s="10" customFormat="1" ht="18.5" thickBot="1" x14ac:dyDescent="0.25">
      <c r="A74" s="512" t="s">
        <v>321</v>
      </c>
      <c r="B74" s="513"/>
      <c r="C74" s="513"/>
      <c r="D74" s="513"/>
      <c r="E74" s="513"/>
      <c r="F74" s="513"/>
      <c r="G74" s="513"/>
      <c r="H74" s="513"/>
      <c r="I74" s="513"/>
      <c r="J74" s="513"/>
      <c r="K74" s="514"/>
      <c r="L74" s="515"/>
      <c r="M74" s="516"/>
      <c r="N74" s="517"/>
      <c r="O74" s="267" t="s">
        <v>317</v>
      </c>
      <c r="P74" s="121"/>
      <c r="Q74" s="268"/>
      <c r="R74" s="268"/>
      <c r="S74" s="268"/>
      <c r="T74" s="268"/>
      <c r="U74" s="121"/>
      <c r="V74" s="121"/>
      <c r="W74" s="121"/>
      <c r="X74" s="121"/>
      <c r="Y74" s="121"/>
      <c r="Z74" s="121"/>
      <c r="AA74" s="121"/>
      <c r="AB74" s="121"/>
    </row>
    <row r="75" spans="1:28" s="10" customFormat="1" ht="18.5" thickBot="1" x14ac:dyDescent="0.25">
      <c r="A75" s="512" t="s">
        <v>322</v>
      </c>
      <c r="B75" s="513"/>
      <c r="C75" s="513"/>
      <c r="D75" s="513"/>
      <c r="E75" s="513"/>
      <c r="F75" s="513"/>
      <c r="G75" s="513"/>
      <c r="H75" s="513"/>
      <c r="I75" s="513"/>
      <c r="J75" s="513"/>
      <c r="K75" s="514"/>
      <c r="L75" s="515"/>
      <c r="M75" s="516"/>
      <c r="N75" s="517"/>
      <c r="O75" s="267" t="s">
        <v>317</v>
      </c>
      <c r="P75" s="121"/>
      <c r="Q75" s="269"/>
      <c r="R75" s="268"/>
      <c r="S75" s="270"/>
      <c r="T75" s="271"/>
      <c r="U75" s="121"/>
      <c r="V75" s="121"/>
      <c r="W75" s="121"/>
      <c r="X75" s="121"/>
      <c r="Y75" s="121"/>
      <c r="Z75" s="121"/>
      <c r="AA75" s="121"/>
      <c r="AB75" s="121"/>
    </row>
    <row r="76" spans="1:28" s="10" customFormat="1" ht="18.5" thickBot="1" x14ac:dyDescent="0.25">
      <c r="A76" s="512" t="s">
        <v>323</v>
      </c>
      <c r="B76" s="513"/>
      <c r="C76" s="513"/>
      <c r="D76" s="513"/>
      <c r="E76" s="513"/>
      <c r="F76" s="513"/>
      <c r="G76" s="513"/>
      <c r="H76" s="513"/>
      <c r="I76" s="513"/>
      <c r="J76" s="513"/>
      <c r="K76" s="514"/>
      <c r="L76" s="515"/>
      <c r="M76" s="516"/>
      <c r="N76" s="517"/>
      <c r="O76" s="267" t="s">
        <v>317</v>
      </c>
      <c r="P76" s="121"/>
      <c r="Q76" s="269"/>
      <c r="R76" s="268"/>
      <c r="S76" s="270"/>
      <c r="T76" s="271"/>
      <c r="U76" s="121"/>
      <c r="V76" s="121"/>
      <c r="W76" s="121"/>
      <c r="X76" s="121"/>
      <c r="Y76" s="121"/>
      <c r="Z76" s="121"/>
      <c r="AA76" s="121"/>
      <c r="AB76" s="121"/>
    </row>
    <row r="77" spans="1:28" s="10" customFormat="1" ht="18.5" thickBot="1" x14ac:dyDescent="0.25">
      <c r="A77" s="512" t="s">
        <v>324</v>
      </c>
      <c r="B77" s="513"/>
      <c r="C77" s="513"/>
      <c r="D77" s="513"/>
      <c r="E77" s="513"/>
      <c r="F77" s="513"/>
      <c r="G77" s="513"/>
      <c r="H77" s="513"/>
      <c r="I77" s="513"/>
      <c r="J77" s="513"/>
      <c r="K77" s="514"/>
      <c r="L77" s="515"/>
      <c r="M77" s="516"/>
      <c r="N77" s="517"/>
      <c r="O77" s="26" t="s">
        <v>317</v>
      </c>
      <c r="P77" s="121"/>
      <c r="Q77" s="269"/>
      <c r="R77" s="268"/>
      <c r="S77" s="268"/>
      <c r="T77" s="271"/>
      <c r="U77" s="121"/>
      <c r="V77" s="121"/>
      <c r="W77" s="121"/>
      <c r="X77" s="121"/>
      <c r="Y77" s="121"/>
      <c r="Z77" s="121"/>
      <c r="AA77" s="121"/>
      <c r="AB77" s="121"/>
    </row>
    <row r="78" spans="1:28" s="10" customFormat="1" ht="18.5" thickBot="1" x14ac:dyDescent="0.25">
      <c r="A78" s="512" t="s">
        <v>325</v>
      </c>
      <c r="B78" s="513"/>
      <c r="C78" s="513"/>
      <c r="D78" s="513"/>
      <c r="E78" s="513"/>
      <c r="F78" s="513"/>
      <c r="G78" s="513"/>
      <c r="H78" s="513"/>
      <c r="I78" s="513"/>
      <c r="J78" s="513"/>
      <c r="K78" s="514"/>
      <c r="L78" s="518"/>
      <c r="M78" s="519"/>
      <c r="N78" s="520"/>
      <c r="O78" s="27" t="s">
        <v>317</v>
      </c>
      <c r="P78" s="121"/>
      <c r="Q78" s="269"/>
      <c r="R78" s="268"/>
      <c r="S78" s="272" t="s">
        <v>341</v>
      </c>
      <c r="T78" s="271"/>
      <c r="U78" s="121"/>
      <c r="V78" s="121"/>
      <c r="W78" s="121"/>
      <c r="X78" s="121"/>
      <c r="Y78" s="121"/>
      <c r="Z78" s="121"/>
      <c r="AA78" s="121"/>
      <c r="AB78" s="121"/>
    </row>
    <row r="79" spans="1:28" s="10" customFormat="1" ht="19" thickTop="1" thickBot="1" x14ac:dyDescent="0.25">
      <c r="A79" s="498" t="s">
        <v>326</v>
      </c>
      <c r="B79" s="499"/>
      <c r="C79" s="499"/>
      <c r="D79" s="499"/>
      <c r="E79" s="499"/>
      <c r="F79" s="499"/>
      <c r="G79" s="499"/>
      <c r="H79" s="499"/>
      <c r="I79" s="502" t="s">
        <v>314</v>
      </c>
      <c r="J79" s="503"/>
      <c r="K79" s="503"/>
      <c r="L79" s="504">
        <f>L69+SUM(L71:N78)-L72</f>
        <v>6187</v>
      </c>
      <c r="M79" s="505"/>
      <c r="N79" s="505"/>
      <c r="O79" s="273" t="s">
        <v>315</v>
      </c>
      <c r="P79" s="121"/>
      <c r="Q79" s="274"/>
      <c r="R79" s="268"/>
      <c r="S79" s="275">
        <f>L79</f>
        <v>6187</v>
      </c>
      <c r="T79" s="271"/>
      <c r="U79" s="121"/>
      <c r="V79" s="121"/>
      <c r="W79" s="121"/>
      <c r="X79" s="121"/>
      <c r="Y79" s="121"/>
      <c r="Z79" s="121"/>
      <c r="AA79" s="121"/>
      <c r="AB79" s="121"/>
    </row>
    <row r="80" spans="1:28" s="10" customFormat="1" ht="19" thickTop="1" thickBot="1" x14ac:dyDescent="0.25">
      <c r="A80" s="500"/>
      <c r="B80" s="501"/>
      <c r="C80" s="501"/>
      <c r="D80" s="501"/>
      <c r="E80" s="501"/>
      <c r="F80" s="501"/>
      <c r="G80" s="501"/>
      <c r="H80" s="501"/>
      <c r="I80" s="506" t="s">
        <v>327</v>
      </c>
      <c r="J80" s="507"/>
      <c r="K80" s="508"/>
      <c r="L80" s="509">
        <f>L70+SUM(L71:N78)-L72</f>
        <v>6187</v>
      </c>
      <c r="M80" s="501"/>
      <c r="N80" s="501"/>
      <c r="O80" s="28" t="s">
        <v>315</v>
      </c>
      <c r="P80" s="121"/>
      <c r="Q80" s="274"/>
      <c r="R80" s="268"/>
      <c r="S80" s="268"/>
      <c r="T80" s="271"/>
      <c r="U80" s="121"/>
      <c r="V80" s="121"/>
      <c r="W80" s="121"/>
      <c r="X80" s="121"/>
      <c r="Y80" s="121"/>
      <c r="Z80" s="121"/>
      <c r="AA80" s="121"/>
      <c r="AB80" s="121"/>
    </row>
    <row r="81" spans="1:28" s="10" customFormat="1" x14ac:dyDescent="0.2">
      <c r="A81" s="276" t="s">
        <v>328</v>
      </c>
      <c r="B81" s="510" t="s">
        <v>329</v>
      </c>
      <c r="C81" s="511"/>
      <c r="D81" s="511"/>
      <c r="E81" s="511"/>
      <c r="F81" s="511"/>
      <c r="G81" s="511"/>
      <c r="H81" s="511"/>
      <c r="I81" s="511"/>
      <c r="J81" s="511"/>
      <c r="K81" s="511"/>
      <c r="L81" s="511"/>
      <c r="M81" s="511"/>
      <c r="N81" s="511"/>
      <c r="O81" s="511"/>
      <c r="P81" s="121"/>
      <c r="Q81" s="121"/>
      <c r="R81" s="121"/>
      <c r="S81" s="121"/>
      <c r="T81" s="121"/>
      <c r="U81" s="121"/>
      <c r="V81" s="121"/>
      <c r="W81" s="121"/>
      <c r="X81" s="121"/>
      <c r="Y81" s="121"/>
      <c r="Z81" s="121"/>
      <c r="AA81" s="121"/>
      <c r="AB81" s="121"/>
    </row>
    <row r="82" spans="1:28" s="10" customFormat="1" ht="23.5" customHeight="1" x14ac:dyDescent="0.2">
      <c r="A82" s="276" t="s">
        <v>330</v>
      </c>
      <c r="B82" s="494" t="s">
        <v>483</v>
      </c>
      <c r="C82" s="494"/>
      <c r="D82" s="494"/>
      <c r="E82" s="494"/>
      <c r="F82" s="494"/>
      <c r="G82" s="494"/>
      <c r="H82" s="494"/>
      <c r="I82" s="494"/>
      <c r="J82" s="494"/>
      <c r="K82" s="494"/>
      <c r="L82" s="494"/>
      <c r="M82" s="494"/>
      <c r="N82" s="494"/>
      <c r="O82" s="494"/>
      <c r="P82" s="121"/>
      <c r="Q82" s="121"/>
      <c r="R82" s="121"/>
      <c r="S82" s="121"/>
      <c r="T82" s="121"/>
      <c r="U82" s="121"/>
      <c r="V82" s="121"/>
      <c r="W82" s="121"/>
      <c r="X82" s="121"/>
      <c r="Y82" s="121"/>
      <c r="Z82" s="121"/>
      <c r="AA82" s="121"/>
      <c r="AB82" s="121"/>
    </row>
    <row r="83" spans="1:28" s="10" customFormat="1" ht="23.5" customHeight="1" x14ac:dyDescent="0.2">
      <c r="A83" s="277"/>
      <c r="B83" s="494"/>
      <c r="C83" s="494"/>
      <c r="D83" s="494"/>
      <c r="E83" s="494"/>
      <c r="F83" s="494"/>
      <c r="G83" s="494"/>
      <c r="H83" s="494"/>
      <c r="I83" s="494"/>
      <c r="J83" s="494"/>
      <c r="K83" s="494"/>
      <c r="L83" s="494"/>
      <c r="M83" s="494"/>
      <c r="N83" s="494"/>
      <c r="O83" s="494"/>
      <c r="P83" s="121"/>
      <c r="Q83" s="121"/>
      <c r="R83" s="121"/>
      <c r="S83" s="121"/>
      <c r="T83" s="121"/>
      <c r="U83" s="121"/>
      <c r="V83" s="121"/>
      <c r="W83" s="121"/>
      <c r="X83" s="121"/>
      <c r="Y83" s="121"/>
      <c r="Z83" s="121"/>
      <c r="AA83" s="121"/>
      <c r="AB83" s="121"/>
    </row>
    <row r="84" spans="1:28" s="10" customFormat="1" ht="23.5" customHeight="1" x14ac:dyDescent="0.2">
      <c r="A84" s="277"/>
      <c r="B84" s="494"/>
      <c r="C84" s="494"/>
      <c r="D84" s="494"/>
      <c r="E84" s="494"/>
      <c r="F84" s="494"/>
      <c r="G84" s="494"/>
      <c r="H84" s="494"/>
      <c r="I84" s="494"/>
      <c r="J84" s="494"/>
      <c r="K84" s="494"/>
      <c r="L84" s="494"/>
      <c r="M84" s="494"/>
      <c r="N84" s="494"/>
      <c r="O84" s="494"/>
      <c r="P84" s="121"/>
      <c r="Q84" s="121"/>
      <c r="R84" s="121"/>
      <c r="S84" s="121"/>
      <c r="T84" s="121"/>
      <c r="U84" s="121"/>
      <c r="V84" s="121"/>
      <c r="W84" s="121"/>
      <c r="X84" s="121"/>
      <c r="Y84" s="121"/>
      <c r="Z84" s="121"/>
      <c r="AA84" s="121"/>
      <c r="AB84" s="121"/>
    </row>
    <row r="85" spans="1:28" s="10" customFormat="1" ht="12" customHeight="1" x14ac:dyDescent="0.2">
      <c r="A85" s="276" t="s">
        <v>331</v>
      </c>
      <c r="B85" s="495" t="s">
        <v>332</v>
      </c>
      <c r="C85" s="495"/>
      <c r="D85" s="495"/>
      <c r="E85" s="495"/>
      <c r="F85" s="495"/>
      <c r="G85" s="495"/>
      <c r="H85" s="495"/>
      <c r="I85" s="495"/>
      <c r="J85" s="495"/>
      <c r="K85" s="495"/>
      <c r="L85" s="495"/>
      <c r="M85" s="495"/>
      <c r="N85" s="495"/>
      <c r="O85" s="495"/>
      <c r="P85" s="121"/>
      <c r="Q85" s="121"/>
      <c r="R85" s="121"/>
      <c r="S85" s="121"/>
      <c r="T85" s="121"/>
      <c r="U85" s="121"/>
      <c r="V85" s="121"/>
      <c r="W85" s="121"/>
      <c r="X85" s="121"/>
      <c r="Y85" s="121"/>
      <c r="Z85" s="121"/>
      <c r="AA85" s="121"/>
      <c r="AB85" s="121"/>
    </row>
    <row r="86" spans="1:28" s="10" customFormat="1" ht="24" customHeight="1" x14ac:dyDescent="0.2">
      <c r="A86" s="278" t="s">
        <v>333</v>
      </c>
      <c r="B86" s="496" t="s">
        <v>344</v>
      </c>
      <c r="C86" s="497"/>
      <c r="D86" s="497"/>
      <c r="E86" s="497"/>
      <c r="F86" s="497"/>
      <c r="G86" s="497"/>
      <c r="H86" s="497"/>
      <c r="I86" s="497"/>
      <c r="J86" s="497"/>
      <c r="K86" s="497"/>
      <c r="L86" s="497"/>
      <c r="M86" s="497"/>
      <c r="N86" s="497"/>
      <c r="O86" s="497"/>
      <c r="P86" s="121"/>
      <c r="Q86" s="121"/>
      <c r="R86" s="121"/>
      <c r="S86" s="121"/>
      <c r="T86" s="121"/>
      <c r="U86" s="121"/>
      <c r="V86" s="121"/>
      <c r="W86" s="121"/>
      <c r="X86" s="121"/>
      <c r="Y86" s="121"/>
      <c r="Z86" s="121"/>
      <c r="AA86" s="121"/>
      <c r="AB86" s="121"/>
    </row>
    <row r="87" spans="1:28" s="10" customFormat="1" ht="15" customHeight="1" x14ac:dyDescent="0.2">
      <c r="A87" s="279" t="s">
        <v>334</v>
      </c>
      <c r="B87" s="494" t="s">
        <v>345</v>
      </c>
      <c r="C87" s="494"/>
      <c r="D87" s="494"/>
      <c r="E87" s="494"/>
      <c r="F87" s="494"/>
      <c r="G87" s="494"/>
      <c r="H87" s="494"/>
      <c r="I87" s="494"/>
      <c r="J87" s="494"/>
      <c r="K87" s="494"/>
      <c r="L87" s="494"/>
      <c r="M87" s="494"/>
      <c r="N87" s="494"/>
      <c r="O87" s="494"/>
      <c r="P87" s="121"/>
      <c r="Q87" s="121"/>
      <c r="R87" s="121"/>
      <c r="S87" s="121"/>
      <c r="T87" s="121"/>
      <c r="U87" s="121"/>
      <c r="V87" s="121"/>
      <c r="W87" s="121"/>
      <c r="X87" s="121"/>
      <c r="Y87" s="121"/>
      <c r="Z87" s="121"/>
      <c r="AA87" s="121"/>
      <c r="AB87" s="121"/>
    </row>
    <row r="88" spans="1:28" s="10" customFormat="1" ht="5.25" customHeight="1" x14ac:dyDescent="0.2">
      <c r="A88" s="121"/>
      <c r="B88" s="494"/>
      <c r="C88" s="494"/>
      <c r="D88" s="494"/>
      <c r="E88" s="494"/>
      <c r="F88" s="494"/>
      <c r="G88" s="494"/>
      <c r="H88" s="494"/>
      <c r="I88" s="494"/>
      <c r="J88" s="494"/>
      <c r="K88" s="494"/>
      <c r="L88" s="494"/>
      <c r="M88" s="494"/>
      <c r="N88" s="494"/>
      <c r="O88" s="494"/>
      <c r="P88" s="121"/>
      <c r="Q88" s="121"/>
      <c r="R88" s="121"/>
      <c r="S88" s="121"/>
      <c r="T88" s="121"/>
      <c r="U88" s="121"/>
      <c r="V88" s="121"/>
      <c r="W88" s="121"/>
      <c r="X88" s="121"/>
      <c r="Y88" s="121"/>
      <c r="Z88" s="121"/>
      <c r="AA88" s="121"/>
      <c r="AB88" s="121"/>
    </row>
    <row r="89" spans="1:28" s="10" customFormat="1" ht="12" customHeight="1" x14ac:dyDescent="0.2">
      <c r="A89" s="279"/>
      <c r="B89" s="276"/>
      <c r="C89" s="37"/>
      <c r="D89" s="37"/>
      <c r="E89" s="37"/>
      <c r="F89" s="37"/>
      <c r="G89" s="37"/>
      <c r="H89" s="37"/>
      <c r="I89" s="37"/>
      <c r="J89" s="37"/>
      <c r="K89" s="37"/>
      <c r="L89" s="37"/>
      <c r="M89" s="37"/>
      <c r="N89" s="37"/>
      <c r="O89" s="37"/>
      <c r="P89" s="121"/>
      <c r="Q89" s="121"/>
      <c r="R89" s="121"/>
      <c r="S89" s="121"/>
      <c r="T89" s="121"/>
      <c r="U89" s="121"/>
      <c r="V89" s="121"/>
      <c r="W89" s="121"/>
      <c r="X89" s="121"/>
      <c r="Y89" s="121"/>
      <c r="Z89" s="121"/>
      <c r="AA89" s="121"/>
      <c r="AB89" s="121"/>
    </row>
  </sheetData>
  <sheetProtection password="EF93" sheet="1" formatCells="0" formatColumns="0" formatRows="0"/>
  <protectedRanges>
    <protectedRange sqref="L71:N78" name="範囲3"/>
    <protectedRange sqref="M27:N29 I31:I34 I62 N36:N37 N60:N61 N40:N41 N44:N45 N48:N49 N52:N53 N56:N57" name="範囲2"/>
    <protectedRange sqref="I4:I29" name="範囲1"/>
  </protectedRanges>
  <mergeCells count="230">
    <mergeCell ref="Q2:V3"/>
    <mergeCell ref="A4:A30"/>
    <mergeCell ref="B4:E4"/>
    <mergeCell ref="M4:N4"/>
    <mergeCell ref="B5:E5"/>
    <mergeCell ref="M5:N5"/>
    <mergeCell ref="B6:E6"/>
    <mergeCell ref="M6:N6"/>
    <mergeCell ref="B7:E7"/>
    <mergeCell ref="M7:N7"/>
    <mergeCell ref="A2:E3"/>
    <mergeCell ref="F2:H2"/>
    <mergeCell ref="I2:K2"/>
    <mergeCell ref="L2:L3"/>
    <mergeCell ref="M2:N3"/>
    <mergeCell ref="O2:O3"/>
    <mergeCell ref="B11:E11"/>
    <mergeCell ref="M11:N11"/>
    <mergeCell ref="B12:E12"/>
    <mergeCell ref="M12:N12"/>
    <mergeCell ref="B13:E13"/>
    <mergeCell ref="M13:N13"/>
    <mergeCell ref="B8:E8"/>
    <mergeCell ref="M8:N8"/>
    <mergeCell ref="B9:E9"/>
    <mergeCell ref="M9:N9"/>
    <mergeCell ref="B10:E10"/>
    <mergeCell ref="M10:N10"/>
    <mergeCell ref="B14:C15"/>
    <mergeCell ref="D14:E14"/>
    <mergeCell ref="M14:N14"/>
    <mergeCell ref="D15:E15"/>
    <mergeCell ref="M15:N15"/>
    <mergeCell ref="B16:C17"/>
    <mergeCell ref="D16:E16"/>
    <mergeCell ref="M16:N16"/>
    <mergeCell ref="D17:E17"/>
    <mergeCell ref="M17:N17"/>
    <mergeCell ref="B21:E21"/>
    <mergeCell ref="M21:N21"/>
    <mergeCell ref="B22:E22"/>
    <mergeCell ref="M22:N22"/>
    <mergeCell ref="B23:E23"/>
    <mergeCell ref="M23:N23"/>
    <mergeCell ref="B18:C20"/>
    <mergeCell ref="D18:E18"/>
    <mergeCell ref="M18:N18"/>
    <mergeCell ref="D19:E19"/>
    <mergeCell ref="M19:N19"/>
    <mergeCell ref="D20:E20"/>
    <mergeCell ref="M20:N20"/>
    <mergeCell ref="B24:E24"/>
    <mergeCell ref="M24:N24"/>
    <mergeCell ref="B25:E25"/>
    <mergeCell ref="M25:N25"/>
    <mergeCell ref="B26:C29"/>
    <mergeCell ref="D26:E26"/>
    <mergeCell ref="M26:N26"/>
    <mergeCell ref="D27:E27"/>
    <mergeCell ref="M27:N27"/>
    <mergeCell ref="D28:E28"/>
    <mergeCell ref="M28:N28"/>
    <mergeCell ref="D29:E29"/>
    <mergeCell ref="M29:N29"/>
    <mergeCell ref="B30:N30"/>
    <mergeCell ref="A31:A35"/>
    <mergeCell ref="B31:E31"/>
    <mergeCell ref="M31:N31"/>
    <mergeCell ref="B32:E32"/>
    <mergeCell ref="M32:N32"/>
    <mergeCell ref="B33:E33"/>
    <mergeCell ref="M33:N33"/>
    <mergeCell ref="B34:E34"/>
    <mergeCell ref="M34:N34"/>
    <mergeCell ref="B35:N35"/>
    <mergeCell ref="A36:A64"/>
    <mergeCell ref="B36:C39"/>
    <mergeCell ref="D36:E37"/>
    <mergeCell ref="F36:F37"/>
    <mergeCell ref="G36:G37"/>
    <mergeCell ref="H36:H37"/>
    <mergeCell ref="I36:I37"/>
    <mergeCell ref="J36:J37"/>
    <mergeCell ref="K36:K37"/>
    <mergeCell ref="B40:C43"/>
    <mergeCell ref="D40:E41"/>
    <mergeCell ref="F40:F41"/>
    <mergeCell ref="G40:G41"/>
    <mergeCell ref="H40:H41"/>
    <mergeCell ref="I40:I41"/>
    <mergeCell ref="J40:J41"/>
    <mergeCell ref="K40:K41"/>
    <mergeCell ref="J44:J45"/>
    <mergeCell ref="K44:K45"/>
    <mergeCell ref="B48:C51"/>
    <mergeCell ref="D48:E49"/>
    <mergeCell ref="F48:F49"/>
    <mergeCell ref="G48:G49"/>
    <mergeCell ref="H48:H49"/>
    <mergeCell ref="L36:L37"/>
    <mergeCell ref="D38:E39"/>
    <mergeCell ref="F38:F39"/>
    <mergeCell ref="G38:G39"/>
    <mergeCell ref="H38:H39"/>
    <mergeCell ref="I38:I39"/>
    <mergeCell ref="J38:J39"/>
    <mergeCell ref="K38:K39"/>
    <mergeCell ref="L38:L39"/>
    <mergeCell ref="L54:L55"/>
    <mergeCell ref="L40:L41"/>
    <mergeCell ref="D42:E43"/>
    <mergeCell ref="F42:F43"/>
    <mergeCell ref="G42:G43"/>
    <mergeCell ref="H42:H43"/>
    <mergeCell ref="I42:I43"/>
    <mergeCell ref="J42:J43"/>
    <mergeCell ref="K42:K43"/>
    <mergeCell ref="L42:L43"/>
    <mergeCell ref="L44:L45"/>
    <mergeCell ref="D46:E47"/>
    <mergeCell ref="F46:F47"/>
    <mergeCell ref="G46:G47"/>
    <mergeCell ref="H46:H47"/>
    <mergeCell ref="I46:I47"/>
    <mergeCell ref="J46:J47"/>
    <mergeCell ref="K46:K47"/>
    <mergeCell ref="D44:E45"/>
    <mergeCell ref="F44:F45"/>
    <mergeCell ref="G44:G45"/>
    <mergeCell ref="H44:H45"/>
    <mergeCell ref="I44:I45"/>
    <mergeCell ref="L46:L47"/>
    <mergeCell ref="L56:L57"/>
    <mergeCell ref="I48:I49"/>
    <mergeCell ref="J48:J49"/>
    <mergeCell ref="K48:K49"/>
    <mergeCell ref="L48:L49"/>
    <mergeCell ref="B44:C47"/>
    <mergeCell ref="K50:K51"/>
    <mergeCell ref="L50:L51"/>
    <mergeCell ref="B52:C55"/>
    <mergeCell ref="D52:E53"/>
    <mergeCell ref="F52:F53"/>
    <mergeCell ref="G52:G53"/>
    <mergeCell ref="H52:H53"/>
    <mergeCell ref="I52:I53"/>
    <mergeCell ref="J52:J53"/>
    <mergeCell ref="K52:K53"/>
    <mergeCell ref="D50:E51"/>
    <mergeCell ref="F50:F51"/>
    <mergeCell ref="G50:G51"/>
    <mergeCell ref="H50:H51"/>
    <mergeCell ref="I50:I51"/>
    <mergeCell ref="J50:J51"/>
    <mergeCell ref="L52:L53"/>
    <mergeCell ref="D54:E55"/>
    <mergeCell ref="J58:J59"/>
    <mergeCell ref="K58:K59"/>
    <mergeCell ref="D56:E57"/>
    <mergeCell ref="F56:F57"/>
    <mergeCell ref="G56:G57"/>
    <mergeCell ref="H56:H57"/>
    <mergeCell ref="I56:I57"/>
    <mergeCell ref="G54:G55"/>
    <mergeCell ref="H54:H55"/>
    <mergeCell ref="I54:I55"/>
    <mergeCell ref="J54:J55"/>
    <mergeCell ref="K54:K55"/>
    <mergeCell ref="J56:J57"/>
    <mergeCell ref="K56:K57"/>
    <mergeCell ref="F54:F55"/>
    <mergeCell ref="D62:E62"/>
    <mergeCell ref="M62:N62"/>
    <mergeCell ref="B63:K64"/>
    <mergeCell ref="L63:N63"/>
    <mergeCell ref="L64:N64"/>
    <mergeCell ref="A65:K66"/>
    <mergeCell ref="L65:N65"/>
    <mergeCell ref="L66:N66"/>
    <mergeCell ref="L58:L59"/>
    <mergeCell ref="B60:C62"/>
    <mergeCell ref="D60:E61"/>
    <mergeCell ref="F60:F61"/>
    <mergeCell ref="G60:G61"/>
    <mergeCell ref="H60:H61"/>
    <mergeCell ref="I60:I61"/>
    <mergeCell ref="J60:J61"/>
    <mergeCell ref="K60:K61"/>
    <mergeCell ref="L60:L61"/>
    <mergeCell ref="B56:C59"/>
    <mergeCell ref="D58:E59"/>
    <mergeCell ref="F58:F59"/>
    <mergeCell ref="G58:G59"/>
    <mergeCell ref="H58:H59"/>
    <mergeCell ref="I58:I59"/>
    <mergeCell ref="Q69:V70"/>
    <mergeCell ref="I70:K70"/>
    <mergeCell ref="L70:N70"/>
    <mergeCell ref="E71:K71"/>
    <mergeCell ref="L71:N71"/>
    <mergeCell ref="F72:K72"/>
    <mergeCell ref="L72:N72"/>
    <mergeCell ref="A68:K68"/>
    <mergeCell ref="L68:O68"/>
    <mergeCell ref="A69:D72"/>
    <mergeCell ref="E69:H70"/>
    <mergeCell ref="I69:K69"/>
    <mergeCell ref="L69:N69"/>
    <mergeCell ref="A76:K76"/>
    <mergeCell ref="L76:N76"/>
    <mergeCell ref="A77:K77"/>
    <mergeCell ref="L77:N77"/>
    <mergeCell ref="A78:K78"/>
    <mergeCell ref="L78:N78"/>
    <mergeCell ref="A73:K73"/>
    <mergeCell ref="L73:N73"/>
    <mergeCell ref="A74:K74"/>
    <mergeCell ref="L74:N74"/>
    <mergeCell ref="A75:K75"/>
    <mergeCell ref="L75:N75"/>
    <mergeCell ref="B82:O84"/>
    <mergeCell ref="B85:O85"/>
    <mergeCell ref="B86:O86"/>
    <mergeCell ref="B87:O88"/>
    <mergeCell ref="A79:H80"/>
    <mergeCell ref="I79:K79"/>
    <mergeCell ref="L79:N79"/>
    <mergeCell ref="I80:K80"/>
    <mergeCell ref="L80:N80"/>
    <mergeCell ref="B81:O81"/>
  </mergeCells>
  <phoneticPr fontId="5"/>
  <dataValidations count="1">
    <dataValidation type="decimal" operator="greaterThan" allowBlank="1" showInputMessage="1" showErrorMessage="1" sqref="I4:I29 M27:N29 I31:I34 N40:N61 I62" xr:uid="{432BE3DA-4DD2-41D7-9739-19C79B68C216}">
      <formula1>0</formula1>
    </dataValidation>
  </dataValidations>
  <pageMargins left="0.7" right="0.7" top="0.75" bottom="0.75" header="0.3" footer="0.3"/>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F96F-C066-4C41-80E7-26D8BA262E83}">
  <sheetPr>
    <tabColor theme="5"/>
  </sheetPr>
  <dimension ref="A1:F14"/>
  <sheetViews>
    <sheetView view="pageBreakPreview" zoomScale="92" zoomScaleNormal="80" zoomScaleSheetLayoutView="92" workbookViewId="0">
      <selection activeCell="D4" sqref="D4:D6"/>
    </sheetView>
  </sheetViews>
  <sheetFormatPr defaultRowHeight="18" x14ac:dyDescent="0.2"/>
  <cols>
    <col min="1" max="1" width="2.08984375" style="9" customWidth="1"/>
    <col min="2" max="2" width="4.7265625" style="9" customWidth="1"/>
    <col min="3" max="3" width="43.36328125" style="9" customWidth="1"/>
    <col min="4" max="4" width="43.6328125" style="9" customWidth="1"/>
    <col min="5" max="5" width="3.6328125" style="9" customWidth="1"/>
    <col min="6" max="16384" width="8.7265625" style="9"/>
  </cols>
  <sheetData>
    <row r="1" spans="1:6" ht="13.5" customHeight="1" x14ac:dyDescent="0.2">
      <c r="A1" s="669" t="s">
        <v>408</v>
      </c>
      <c r="B1" s="669"/>
      <c r="C1" s="669"/>
      <c r="D1" s="669"/>
    </row>
    <row r="2" spans="1:6" ht="13.5" customHeight="1" thickBot="1" x14ac:dyDescent="0.25">
      <c r="A2" s="115"/>
      <c r="B2" s="115"/>
      <c r="C2" s="115"/>
      <c r="D2" s="115"/>
    </row>
    <row r="3" spans="1:6" s="36" customFormat="1" ht="18.5" thickBot="1" x14ac:dyDescent="0.25">
      <c r="A3" s="280"/>
      <c r="B3" s="670" t="s">
        <v>467</v>
      </c>
      <c r="C3" s="671"/>
      <c r="D3" s="281" t="s">
        <v>409</v>
      </c>
    </row>
    <row r="4" spans="1:6" ht="40" customHeight="1" thickTop="1" x14ac:dyDescent="0.2">
      <c r="A4" s="115"/>
      <c r="B4" s="672" t="s">
        <v>468</v>
      </c>
      <c r="C4" s="673"/>
      <c r="D4" s="282">
        <v>0</v>
      </c>
      <c r="F4" s="9" t="s">
        <v>220</v>
      </c>
    </row>
    <row r="5" spans="1:6" ht="40" customHeight="1" x14ac:dyDescent="0.2">
      <c r="A5" s="115"/>
      <c r="B5" s="674" t="s">
        <v>410</v>
      </c>
      <c r="C5" s="675"/>
      <c r="D5" s="283">
        <v>0</v>
      </c>
    </row>
    <row r="6" spans="1:6" ht="40" customHeight="1" thickBot="1" x14ac:dyDescent="0.25">
      <c r="A6" s="115"/>
      <c r="B6" s="676" t="s">
        <v>469</v>
      </c>
      <c r="C6" s="677"/>
      <c r="D6" s="284">
        <v>0</v>
      </c>
    </row>
    <row r="7" spans="1:6" ht="40" customHeight="1" thickTop="1" thickBot="1" x14ac:dyDescent="0.25">
      <c r="A7" s="115"/>
      <c r="B7" s="678" t="s">
        <v>411</v>
      </c>
      <c r="C7" s="679"/>
      <c r="D7" s="285">
        <f>SUM(D4:D6)</f>
        <v>0</v>
      </c>
    </row>
    <row r="8" spans="1:6" ht="40" customHeight="1" thickBot="1" x14ac:dyDescent="0.25">
      <c r="A8" s="115"/>
      <c r="B8" s="664" t="s">
        <v>412</v>
      </c>
      <c r="C8" s="665"/>
      <c r="D8" s="285">
        <f>表３温室効果ガス排出量算定表!L72</f>
        <v>0</v>
      </c>
    </row>
    <row r="9" spans="1:6" ht="40" customHeight="1" thickBot="1" x14ac:dyDescent="0.25">
      <c r="A9" s="115"/>
      <c r="B9" s="666" t="s">
        <v>413</v>
      </c>
      <c r="C9" s="667"/>
      <c r="D9" s="286">
        <f>表３温室効果ガス排出量算定表!L80</f>
        <v>6187</v>
      </c>
    </row>
    <row r="10" spans="1:6" ht="40" customHeight="1" thickBot="1" x14ac:dyDescent="0.25">
      <c r="A10" s="115"/>
      <c r="B10" s="666" t="s">
        <v>414</v>
      </c>
      <c r="C10" s="667"/>
      <c r="D10" s="286">
        <f>+D9-D8-D7</f>
        <v>6187</v>
      </c>
    </row>
    <row r="11" spans="1:6" x14ac:dyDescent="0.2">
      <c r="A11" s="115"/>
      <c r="B11" s="115"/>
      <c r="C11" s="115"/>
      <c r="D11" s="115"/>
    </row>
    <row r="12" spans="1:6" x14ac:dyDescent="0.2">
      <c r="A12" s="115"/>
      <c r="B12" s="287" t="s">
        <v>328</v>
      </c>
      <c r="C12" s="668" t="s">
        <v>415</v>
      </c>
      <c r="D12" s="668"/>
    </row>
    <row r="13" spans="1:6" ht="13.5" customHeight="1" x14ac:dyDescent="0.2">
      <c r="A13" s="115"/>
      <c r="B13" s="287"/>
      <c r="C13" s="668"/>
      <c r="D13" s="668"/>
    </row>
    <row r="14" spans="1:6" ht="13.5" customHeight="1" x14ac:dyDescent="0.2">
      <c r="A14" s="115"/>
      <c r="B14" s="287" t="s">
        <v>330</v>
      </c>
      <c r="C14" s="188" t="s">
        <v>416</v>
      </c>
      <c r="D14" s="115"/>
    </row>
  </sheetData>
  <sheetProtection password="EF93" sheet="1" objects="1" scenarios="1"/>
  <protectedRanges>
    <protectedRange sqref="D4:D6" name="範囲1_1"/>
  </protectedRanges>
  <mergeCells count="10">
    <mergeCell ref="B8:C8"/>
    <mergeCell ref="B9:C9"/>
    <mergeCell ref="B10:C10"/>
    <mergeCell ref="C12:D13"/>
    <mergeCell ref="A1:D1"/>
    <mergeCell ref="B3:C3"/>
    <mergeCell ref="B4:C4"/>
    <mergeCell ref="B5:C5"/>
    <mergeCell ref="B6:C6"/>
    <mergeCell ref="B7:C7"/>
  </mergeCells>
  <phoneticPr fontId="5"/>
  <pageMargins left="0.43307086614173229" right="0.2362204724409449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26884-B1D0-4C23-9B23-F1A9CDF29725}">
  <sheetPr codeName="Sheet3"/>
  <dimension ref="A1:BU4"/>
  <sheetViews>
    <sheetView zoomScaleNormal="100" workbookViewId="0">
      <selection activeCell="AG4" sqref="AG4"/>
    </sheetView>
  </sheetViews>
  <sheetFormatPr defaultRowHeight="12.5" x14ac:dyDescent="0.2"/>
  <cols>
    <col min="1" max="1" width="10.54296875" customWidth="1"/>
    <col min="2" max="4" width="12.54296875" customWidth="1"/>
    <col min="5" max="5" width="15.7265625" bestFit="1" customWidth="1"/>
    <col min="7" max="7" width="12.54296875" customWidth="1"/>
    <col min="11" max="12" width="10.54296875" customWidth="1"/>
    <col min="14" max="14" width="12.54296875" customWidth="1"/>
    <col min="15" max="15" width="10.54296875" customWidth="1"/>
    <col min="16" max="16" width="12.54296875" customWidth="1"/>
    <col min="17" max="18" width="16.6328125" customWidth="1"/>
    <col min="19" max="19" width="10.54296875" customWidth="1"/>
    <col min="20" max="20" width="12" customWidth="1"/>
    <col min="21" max="21" width="15.81640625" customWidth="1"/>
    <col min="22" max="22" width="10.90625" customWidth="1"/>
    <col min="23" max="23" width="16.6328125" customWidth="1"/>
    <col min="24" max="32" width="17.7265625" customWidth="1"/>
    <col min="33" max="35" width="20.6328125" customWidth="1"/>
    <col min="36" max="38" width="16.6328125" customWidth="1"/>
    <col min="39" max="41" width="18.7265625" customWidth="1"/>
    <col min="42" max="42" width="14.6328125" customWidth="1"/>
    <col min="43" max="56" width="18.7265625" customWidth="1"/>
    <col min="57" max="57" width="13.6328125" customWidth="1"/>
    <col min="58" max="59" width="17.7265625" customWidth="1"/>
    <col min="60" max="60" width="13.6328125" customWidth="1"/>
    <col min="61" max="62" width="17.7265625" customWidth="1"/>
    <col min="63" max="64" width="13.6328125" customWidth="1"/>
    <col min="65" max="65" width="17.7265625" customWidth="1"/>
    <col min="66" max="66" width="13.6328125" customWidth="1"/>
    <col min="67" max="67" width="17.7265625" customWidth="1"/>
    <col min="68" max="69" width="13.6328125" customWidth="1"/>
    <col min="70" max="70" width="17.7265625" customWidth="1"/>
    <col min="71" max="71" width="13.6328125" customWidth="1"/>
    <col min="72" max="73" width="10.54296875" customWidth="1"/>
  </cols>
  <sheetData>
    <row r="1" spans="1:73" x14ac:dyDescent="0.2">
      <c r="B1" s="685" t="s">
        <v>183</v>
      </c>
      <c r="C1" s="686"/>
      <c r="D1" s="686"/>
      <c r="E1" s="686"/>
      <c r="F1" s="686"/>
      <c r="G1" s="686"/>
      <c r="H1" s="686"/>
      <c r="I1" s="686"/>
      <c r="J1" s="686"/>
      <c r="K1" s="686"/>
      <c r="L1" s="686"/>
      <c r="M1" s="686"/>
      <c r="N1" s="686"/>
      <c r="O1" s="686"/>
      <c r="P1" s="686"/>
      <c r="Q1" s="686"/>
      <c r="R1" s="688" t="s">
        <v>205</v>
      </c>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0" t="s">
        <v>335</v>
      </c>
    </row>
    <row r="2" spans="1:73" x14ac:dyDescent="0.2">
      <c r="B2" s="8"/>
      <c r="C2" s="8"/>
      <c r="D2" s="8"/>
      <c r="E2" s="8"/>
      <c r="F2" s="8"/>
      <c r="G2" s="8"/>
      <c r="H2" s="8"/>
      <c r="I2" s="687" t="s">
        <v>342</v>
      </c>
      <c r="J2" s="687"/>
      <c r="K2" s="8"/>
      <c r="L2" s="687" t="s">
        <v>182</v>
      </c>
      <c r="M2" s="687"/>
      <c r="N2" s="687"/>
      <c r="O2" s="687"/>
      <c r="P2" s="687"/>
      <c r="Q2" s="687"/>
      <c r="R2" s="6"/>
      <c r="T2" s="681" t="s">
        <v>184</v>
      </c>
      <c r="U2" s="681"/>
      <c r="V2" s="681"/>
      <c r="W2" s="681"/>
      <c r="X2" s="681" t="s">
        <v>189</v>
      </c>
      <c r="Y2" s="681"/>
      <c r="Z2" s="681"/>
      <c r="AA2" s="681" t="s">
        <v>190</v>
      </c>
      <c r="AB2" s="681"/>
      <c r="AC2" s="681"/>
      <c r="AD2" s="681" t="s">
        <v>191</v>
      </c>
      <c r="AE2" s="681"/>
      <c r="AF2" s="681"/>
      <c r="AG2" s="681" t="s">
        <v>192</v>
      </c>
      <c r="AH2" s="681"/>
      <c r="AI2" s="681"/>
      <c r="AJ2" s="681" t="s">
        <v>193</v>
      </c>
      <c r="AK2" s="681"/>
      <c r="AL2" s="681"/>
      <c r="AM2" s="681" t="s">
        <v>194</v>
      </c>
      <c r="AN2" s="681"/>
      <c r="AO2" s="681"/>
      <c r="AP2" s="7" t="s">
        <v>383</v>
      </c>
      <c r="AQ2" s="682" t="s">
        <v>195</v>
      </c>
      <c r="AR2" s="683"/>
      <c r="AS2" s="683"/>
      <c r="AT2" s="683"/>
      <c r="AU2" s="683"/>
      <c r="AV2" s="683"/>
      <c r="AW2" s="683"/>
      <c r="AX2" s="683"/>
      <c r="AY2" s="683"/>
      <c r="AZ2" s="683"/>
      <c r="BA2" s="683"/>
      <c r="BB2" s="684"/>
      <c r="BC2" s="682" t="s">
        <v>384</v>
      </c>
      <c r="BD2" s="684"/>
      <c r="BE2" s="681" t="s">
        <v>202</v>
      </c>
      <c r="BF2" s="681"/>
      <c r="BG2" s="681"/>
      <c r="BH2" s="681"/>
      <c r="BI2" s="681"/>
      <c r="BJ2" s="681"/>
      <c r="BK2" s="681"/>
      <c r="BL2" s="681"/>
      <c r="BM2" s="681"/>
      <c r="BN2" s="682" t="s">
        <v>203</v>
      </c>
      <c r="BO2" s="683"/>
      <c r="BP2" s="683"/>
      <c r="BQ2" s="683"/>
      <c r="BR2" s="683"/>
      <c r="BS2" s="683"/>
      <c r="BU2" s="680"/>
    </row>
    <row r="3" spans="1:73" x14ac:dyDescent="0.2">
      <c r="A3" s="32" t="s">
        <v>206</v>
      </c>
      <c r="B3" s="32" t="s">
        <v>2</v>
      </c>
      <c r="C3" s="32" t="s">
        <v>397</v>
      </c>
      <c r="D3" s="32" t="s">
        <v>398</v>
      </c>
      <c r="E3" s="31" t="s">
        <v>174</v>
      </c>
      <c r="F3" s="32" t="s">
        <v>177</v>
      </c>
      <c r="G3" s="32" t="s">
        <v>178</v>
      </c>
      <c r="H3" s="32" t="s">
        <v>5</v>
      </c>
      <c r="I3" s="35" t="s">
        <v>179</v>
      </c>
      <c r="J3" s="35" t="s">
        <v>180</v>
      </c>
      <c r="K3" s="32" t="s">
        <v>181</v>
      </c>
      <c r="L3" s="32" t="s">
        <v>7</v>
      </c>
      <c r="M3" s="32" t="s">
        <v>8</v>
      </c>
      <c r="N3" s="32" t="s">
        <v>9</v>
      </c>
      <c r="O3" s="32" t="s">
        <v>10</v>
      </c>
      <c r="P3" s="32" t="s">
        <v>11</v>
      </c>
      <c r="Q3" s="32" t="s">
        <v>12</v>
      </c>
      <c r="R3" s="32" t="s">
        <v>26</v>
      </c>
      <c r="S3" s="32" t="s">
        <v>27</v>
      </c>
      <c r="T3" s="32" t="s">
        <v>185</v>
      </c>
      <c r="U3" s="32" t="s">
        <v>186</v>
      </c>
      <c r="V3" s="32" t="s">
        <v>187</v>
      </c>
      <c r="W3" s="32" t="s">
        <v>188</v>
      </c>
      <c r="X3" s="32" t="s">
        <v>365</v>
      </c>
      <c r="Y3" s="32" t="s">
        <v>366</v>
      </c>
      <c r="Z3" s="32" t="s">
        <v>367</v>
      </c>
      <c r="AA3" s="32" t="s">
        <v>368</v>
      </c>
      <c r="AB3" s="32" t="s">
        <v>369</v>
      </c>
      <c r="AC3" s="32" t="s">
        <v>370</v>
      </c>
      <c r="AD3" s="32" t="s">
        <v>371</v>
      </c>
      <c r="AE3" s="32" t="s">
        <v>372</v>
      </c>
      <c r="AF3" s="32" t="s">
        <v>373</v>
      </c>
      <c r="AG3" s="32" t="s">
        <v>374</v>
      </c>
      <c r="AH3" s="32" t="s">
        <v>375</v>
      </c>
      <c r="AI3" s="32" t="s">
        <v>376</v>
      </c>
      <c r="AJ3" s="32" t="s">
        <v>377</v>
      </c>
      <c r="AK3" s="32" t="s">
        <v>378</v>
      </c>
      <c r="AL3" s="32" t="s">
        <v>379</v>
      </c>
      <c r="AM3" s="32" t="s">
        <v>380</v>
      </c>
      <c r="AN3" s="32" t="s">
        <v>381</v>
      </c>
      <c r="AO3" s="32" t="s">
        <v>382</v>
      </c>
      <c r="AP3" s="32" t="s">
        <v>196</v>
      </c>
      <c r="AQ3" s="32" t="s">
        <v>426</v>
      </c>
      <c r="AR3" s="32" t="s">
        <v>428</v>
      </c>
      <c r="AS3" s="32" t="s">
        <v>427</v>
      </c>
      <c r="AT3" s="32" t="s">
        <v>430</v>
      </c>
      <c r="AU3" s="32" t="s">
        <v>431</v>
      </c>
      <c r="AV3" s="32" t="s">
        <v>429</v>
      </c>
      <c r="AW3" s="32" t="s">
        <v>432</v>
      </c>
      <c r="AX3" s="32" t="s">
        <v>434</v>
      </c>
      <c r="AY3" s="32" t="s">
        <v>433</v>
      </c>
      <c r="AZ3" s="32" t="s">
        <v>435</v>
      </c>
      <c r="BA3" s="32" t="s">
        <v>436</v>
      </c>
      <c r="BB3" s="32" t="s">
        <v>437</v>
      </c>
      <c r="BC3" s="32" t="s">
        <v>385</v>
      </c>
      <c r="BD3" s="32" t="s">
        <v>386</v>
      </c>
      <c r="BE3" s="32" t="s">
        <v>197</v>
      </c>
      <c r="BF3" s="32" t="s">
        <v>198</v>
      </c>
      <c r="BG3" s="32" t="s">
        <v>387</v>
      </c>
      <c r="BH3" s="32" t="s">
        <v>199</v>
      </c>
      <c r="BI3" s="32" t="s">
        <v>200</v>
      </c>
      <c r="BJ3" s="32" t="s">
        <v>388</v>
      </c>
      <c r="BK3" s="32" t="s">
        <v>201</v>
      </c>
      <c r="BL3" s="32" t="s">
        <v>389</v>
      </c>
      <c r="BM3" s="32" t="s">
        <v>390</v>
      </c>
      <c r="BN3" s="32" t="s">
        <v>391</v>
      </c>
      <c r="BO3" s="32" t="s">
        <v>392</v>
      </c>
      <c r="BP3" s="32" t="s">
        <v>393</v>
      </c>
      <c r="BQ3" s="32" t="s">
        <v>394</v>
      </c>
      <c r="BR3" s="32" t="s">
        <v>395</v>
      </c>
      <c r="BS3" s="32" t="s">
        <v>396</v>
      </c>
      <c r="BT3" s="33" t="s">
        <v>204</v>
      </c>
      <c r="BU3" t="s">
        <v>336</v>
      </c>
    </row>
    <row r="4" spans="1:73" x14ac:dyDescent="0.2">
      <c r="A4" s="29" t="s">
        <v>207</v>
      </c>
      <c r="B4" s="29" t="str">
        <f>様式第１号!L14</f>
        <v>○○○○</v>
      </c>
      <c r="C4" s="29">
        <f>様式第１号!K4</f>
        <v>5</v>
      </c>
      <c r="D4" s="29">
        <f>様式第１号!Q5</f>
        <v>0</v>
      </c>
      <c r="E4" s="34" t="str">
        <f>様式第１号!O8</f>
        <v>令和○年○月○日</v>
      </c>
      <c r="F4" s="29" t="str">
        <f>様式第１号!L15</f>
        <v>群馬県○○市○○町○ー○ー○</v>
      </c>
      <c r="G4" s="29" t="str">
        <f>様式第１号!L18</f>
        <v>群馬県庁株式会社</v>
      </c>
      <c r="H4" s="29" t="str">
        <f>様式第１号!L19</f>
        <v>群馬　太郎</v>
      </c>
      <c r="I4" s="29" t="str">
        <f>様式第１号!E35</f>
        <v>E製造業</v>
      </c>
      <c r="J4" s="29" t="str">
        <f>様式第１号!E39</f>
        <v>29電気機械器具製造業</v>
      </c>
      <c r="K4" s="29" t="str">
        <f>様式第１号!C43</f>
        <v>空調・住宅関連機器の製造</v>
      </c>
      <c r="L4" s="29" t="str">
        <f>様式第１号!H48</f>
        <v>グリーンイノベーション推進課</v>
      </c>
      <c r="M4" s="29">
        <f>様式第１号!H49</f>
        <v>0</v>
      </c>
      <c r="N4" s="29" t="str">
        <f>様式第１号!H51</f>
        <v>群馬　次郎</v>
      </c>
      <c r="O4" s="29" t="str">
        <f>様式第１号!H52</f>
        <v>027-226-2817</v>
      </c>
      <c r="P4" s="29">
        <f>様式第１号!H53</f>
        <v>0</v>
      </c>
      <c r="Q4" s="29" t="str">
        <f>様式第１号!H54</f>
        <v>○○○○○@○○○○</v>
      </c>
      <c r="R4" s="29" t="str">
        <f>別紙1!C3</f>
        <v>前年度比で温室効果ガス排出量を5％以上削減する。</v>
      </c>
      <c r="S4" s="29" t="str">
        <f>別紙1!C6</f>
        <v>代表取締役を本部長とする地球温暖化対策本部会議において、各部署の取組の進捗管理を実施する。</v>
      </c>
      <c r="T4" s="29" t="b">
        <v>0</v>
      </c>
      <c r="U4" s="29" t="b">
        <v>0</v>
      </c>
      <c r="V4" s="29" t="b">
        <v>0</v>
      </c>
      <c r="W4" s="29" t="b">
        <v>0</v>
      </c>
      <c r="X4" s="29">
        <f>別紙1!H26</f>
        <v>6300</v>
      </c>
      <c r="Y4" s="29">
        <f>別紙1!L26</f>
        <v>6187</v>
      </c>
      <c r="Z4" s="29">
        <f>別紙1!P26</f>
        <v>6000</v>
      </c>
      <c r="AA4" s="29">
        <f>別紙1!H29</f>
        <v>0</v>
      </c>
      <c r="AB4" s="29">
        <f>別紙1!L29</f>
        <v>0</v>
      </c>
      <c r="AC4" s="29">
        <f>別紙1!P29</f>
        <v>0</v>
      </c>
      <c r="AD4" s="29">
        <f>別紙1!H32</f>
        <v>0</v>
      </c>
      <c r="AE4" s="29">
        <f>別紙1!L32</f>
        <v>0</v>
      </c>
      <c r="AF4" s="29">
        <f>別紙1!P32</f>
        <v>0</v>
      </c>
      <c r="AG4" s="29">
        <f>別紙1!H35</f>
        <v>6300</v>
      </c>
      <c r="AH4" s="29">
        <f>別紙1!L35</f>
        <v>6187</v>
      </c>
      <c r="AI4" s="29">
        <f>別紙1!P35</f>
        <v>6000</v>
      </c>
      <c r="AJ4" s="29">
        <f>別紙1!F38</f>
        <v>0</v>
      </c>
      <c r="AK4" s="29">
        <f>別紙1!J38</f>
        <v>0</v>
      </c>
      <c r="AL4" s="29">
        <f>別紙1!N38</f>
        <v>0</v>
      </c>
      <c r="AM4" s="29" t="str">
        <f>別紙1!H39</f>
        <v/>
      </c>
      <c r="AN4" s="29" t="str">
        <f>別紙1!L39</f>
        <v/>
      </c>
      <c r="AO4" s="29" t="str">
        <f>別紙1!P39</f>
        <v/>
      </c>
      <c r="AP4" s="29">
        <f>別紙1!F42</f>
        <v>0</v>
      </c>
      <c r="AQ4" s="29">
        <f>別紙1!G48</f>
        <v>5</v>
      </c>
      <c r="AR4" s="29">
        <f>別紙1!K48</f>
        <v>10</v>
      </c>
      <c r="AS4" s="29">
        <f>別紙1!O48</f>
        <v>15</v>
      </c>
      <c r="AT4" s="29">
        <f>別紙1!G49</f>
        <v>0</v>
      </c>
      <c r="AU4" s="29">
        <f>別紙1!K49</f>
        <v>0</v>
      </c>
      <c r="AV4" s="29">
        <f>別紙1!O49</f>
        <v>0</v>
      </c>
      <c r="AW4" s="29">
        <f>別紙1!G50</f>
        <v>0</v>
      </c>
      <c r="AX4" s="29">
        <f>別紙1!K50</f>
        <v>0</v>
      </c>
      <c r="AY4" s="29">
        <f>別紙1!O50</f>
        <v>5</v>
      </c>
      <c r="AZ4" s="29">
        <f>別紙1!G51</f>
        <v>5</v>
      </c>
      <c r="BA4" s="29">
        <f>別紙1!K51</f>
        <v>10</v>
      </c>
      <c r="BB4" s="29">
        <f>別紙1!O51</f>
        <v>20</v>
      </c>
      <c r="BC4" s="29">
        <f>別紙1!L54</f>
        <v>0</v>
      </c>
      <c r="BD4" s="29">
        <f>別紙1!L55</f>
        <v>0</v>
      </c>
      <c r="BE4" s="29" t="str">
        <f>別紙1!E58</f>
        <v>体制の整備</v>
      </c>
      <c r="BF4" s="29" t="str">
        <f>別紙1!H58</f>
        <v>環境マネジメントシステムの導入</v>
      </c>
      <c r="BG4" s="29" t="str">
        <f>別紙1!M58</f>
        <v>環境マネジメントシステムを導入し、第三者機関のチェックによる信頼性の高い仕組みを整備した。</v>
      </c>
      <c r="BH4" s="29" t="str">
        <f>別紙1!E60</f>
        <v>空調設備</v>
      </c>
      <c r="BI4" s="29" t="str">
        <f>別紙1!H60</f>
        <v>空調温度の適正な管理を行う。</v>
      </c>
      <c r="BJ4" s="29" t="str">
        <f>別紙1!M60</f>
        <v>室温は夏２８℃、冬１９℃目安になるよう室温管理を行った。</v>
      </c>
      <c r="BK4" s="29" t="str">
        <f>別紙1!E62</f>
        <v>照明設備</v>
      </c>
      <c r="BL4" s="29" t="str">
        <f>別紙1!H62</f>
        <v>照明のLED化</v>
      </c>
      <c r="BM4" s="29" t="str">
        <f>別紙1!M62</f>
        <v>計画に沿ってLED化を行った。</v>
      </c>
      <c r="BN4" s="29" t="str">
        <f>別紙1!E64</f>
        <v>エネルギー使用の管理</v>
      </c>
      <c r="BO4" s="29" t="str">
        <f>別紙1!H64</f>
        <v>エネルギー使用について燃・季節・月等の使用量を把握し、過去のデータとの比較、分析ができるように管理する。</v>
      </c>
      <c r="BP4" s="29" t="str">
        <f>別紙1!E66</f>
        <v>照明設備</v>
      </c>
      <c r="BQ4" s="29" t="str">
        <f>別紙1!H66</f>
        <v>照明のLED化</v>
      </c>
      <c r="BR4" s="29" t="str">
        <f>別紙1!E68</f>
        <v>設備</v>
      </c>
      <c r="BS4" s="29" t="str">
        <f>別紙1!H68</f>
        <v>太陽光発電等の再生可能エネルギーを導入する。</v>
      </c>
      <c r="BT4" s="30">
        <f>別紙1!C71</f>
        <v>0</v>
      </c>
      <c r="BU4">
        <f>表３温室効果ガス排出量算定表!L79</f>
        <v>6187</v>
      </c>
    </row>
  </sheetData>
  <mergeCells count="16">
    <mergeCell ref="B1:Q1"/>
    <mergeCell ref="L2:Q2"/>
    <mergeCell ref="BE2:BM2"/>
    <mergeCell ref="BN2:BS2"/>
    <mergeCell ref="T2:W2"/>
    <mergeCell ref="X2:Z2"/>
    <mergeCell ref="AA2:AC2"/>
    <mergeCell ref="R1:BT1"/>
    <mergeCell ref="I2:J2"/>
    <mergeCell ref="BC2:BD2"/>
    <mergeCell ref="BU1:BU2"/>
    <mergeCell ref="AD2:AF2"/>
    <mergeCell ref="AG2:AI2"/>
    <mergeCell ref="AJ2:AL2"/>
    <mergeCell ref="AM2:AO2"/>
    <mergeCell ref="AQ2:BB2"/>
  </mergeCells>
  <phoneticPr fontId="5"/>
  <conditionalFormatting sqref="B2:AQ2 BC2:BT2">
    <cfRule type="expression" priority="1">
      <formula>MOD(COLUMN(),2)=0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F7B01-C9C1-4B6D-9044-19E0BBE27A46}">
  <sheetPr codeName="Sheet6"/>
  <dimension ref="A1:T31"/>
  <sheetViews>
    <sheetView topLeftCell="A10" zoomScale="70" zoomScaleNormal="70" workbookViewId="0">
      <selection activeCell="H25" sqref="H25"/>
    </sheetView>
  </sheetViews>
  <sheetFormatPr defaultRowHeight="12.5" x14ac:dyDescent="0.2"/>
  <cols>
    <col min="1" max="1" width="14.1796875" customWidth="1"/>
  </cols>
  <sheetData>
    <row r="1" spans="1:20" x14ac:dyDescent="0.2">
      <c r="A1" s="3" t="s">
        <v>133</v>
      </c>
      <c r="B1" s="3" t="s">
        <v>141</v>
      </c>
      <c r="C1" s="1" t="s">
        <v>134</v>
      </c>
      <c r="D1" s="1" t="s">
        <v>142</v>
      </c>
      <c r="E1" s="1" t="s">
        <v>143</v>
      </c>
      <c r="F1" s="1" t="s">
        <v>144</v>
      </c>
      <c r="G1" s="1" t="s">
        <v>145</v>
      </c>
      <c r="H1" s="1" t="s">
        <v>146</v>
      </c>
      <c r="I1" s="1" t="s">
        <v>147</v>
      </c>
      <c r="J1" s="1" t="s">
        <v>148</v>
      </c>
      <c r="K1" s="1" t="s">
        <v>149</v>
      </c>
      <c r="L1" s="1" t="s">
        <v>150</v>
      </c>
      <c r="M1" s="1" t="s">
        <v>152</v>
      </c>
      <c r="N1" s="1" t="s">
        <v>153</v>
      </c>
      <c r="O1" s="1" t="s">
        <v>154</v>
      </c>
      <c r="P1" s="1" t="s">
        <v>155</v>
      </c>
      <c r="Q1" s="1" t="s">
        <v>156</v>
      </c>
      <c r="R1" s="1" t="s">
        <v>157</v>
      </c>
      <c r="S1" s="1" t="s">
        <v>158</v>
      </c>
      <c r="T1" s="1" t="s">
        <v>159</v>
      </c>
    </row>
    <row r="2" spans="1:20" x14ac:dyDescent="0.2">
      <c r="A2" s="4" t="s">
        <v>41</v>
      </c>
      <c r="B2" s="4" t="s">
        <v>43</v>
      </c>
      <c r="D2" t="s">
        <v>45</v>
      </c>
      <c r="E2" t="s">
        <v>48</v>
      </c>
      <c r="F2" t="s">
        <v>72</v>
      </c>
      <c r="G2" t="s">
        <v>76</v>
      </c>
      <c r="H2" t="s">
        <v>81</v>
      </c>
      <c r="I2" t="s">
        <v>89</v>
      </c>
      <c r="J2" t="s">
        <v>100</v>
      </c>
      <c r="K2" t="s">
        <v>103</v>
      </c>
      <c r="L2" t="s">
        <v>151</v>
      </c>
      <c r="M2" t="s">
        <v>109</v>
      </c>
      <c r="N2" t="s">
        <v>112</v>
      </c>
      <c r="O2" t="s">
        <v>115</v>
      </c>
      <c r="P2" t="s">
        <v>116</v>
      </c>
      <c r="Q2" t="s">
        <v>119</v>
      </c>
      <c r="R2" t="s">
        <v>121</v>
      </c>
      <c r="S2" t="s">
        <v>130</v>
      </c>
      <c r="T2" t="s">
        <v>132</v>
      </c>
    </row>
    <row r="3" spans="1:20" x14ac:dyDescent="0.2">
      <c r="A3" s="5" t="s">
        <v>42</v>
      </c>
      <c r="B3" s="5" t="s">
        <v>44</v>
      </c>
      <c r="C3" t="s">
        <v>135</v>
      </c>
      <c r="D3" t="s">
        <v>46</v>
      </c>
      <c r="E3" t="s">
        <v>49</v>
      </c>
      <c r="F3" t="s">
        <v>73</v>
      </c>
      <c r="G3" t="s">
        <v>77</v>
      </c>
      <c r="H3" t="s">
        <v>82</v>
      </c>
      <c r="I3" t="s">
        <v>90</v>
      </c>
      <c r="J3" t="s">
        <v>101</v>
      </c>
      <c r="K3" t="s">
        <v>104</v>
      </c>
      <c r="L3" t="s">
        <v>106</v>
      </c>
      <c r="M3" t="s">
        <v>110</v>
      </c>
      <c r="N3" t="s">
        <v>113</v>
      </c>
      <c r="O3" t="s">
        <v>136</v>
      </c>
      <c r="P3" t="s">
        <v>117</v>
      </c>
      <c r="Q3" t="s">
        <v>120</v>
      </c>
      <c r="R3" t="s">
        <v>122</v>
      </c>
      <c r="S3" t="s">
        <v>131</v>
      </c>
    </row>
    <row r="4" spans="1:20" x14ac:dyDescent="0.2">
      <c r="A4" s="2"/>
      <c r="B4" s="2"/>
      <c r="D4" t="s">
        <v>47</v>
      </c>
      <c r="E4" t="s">
        <v>50</v>
      </c>
      <c r="F4" t="s">
        <v>74</v>
      </c>
      <c r="G4" t="s">
        <v>78</v>
      </c>
      <c r="H4" t="s">
        <v>83</v>
      </c>
      <c r="I4" t="s">
        <v>91</v>
      </c>
      <c r="J4" t="s">
        <v>137</v>
      </c>
      <c r="K4" t="s">
        <v>105</v>
      </c>
      <c r="L4" t="s">
        <v>107</v>
      </c>
      <c r="M4" t="s">
        <v>111</v>
      </c>
      <c r="N4" t="s">
        <v>114</v>
      </c>
      <c r="P4" t="s">
        <v>118</v>
      </c>
      <c r="R4" t="s">
        <v>123</v>
      </c>
    </row>
    <row r="5" spans="1:20" x14ac:dyDescent="0.2">
      <c r="A5" s="2"/>
      <c r="B5" s="2"/>
      <c r="E5" t="s">
        <v>51</v>
      </c>
      <c r="F5" t="s">
        <v>75</v>
      </c>
      <c r="G5" t="s">
        <v>79</v>
      </c>
      <c r="H5" t="s">
        <v>84</v>
      </c>
      <c r="I5" t="s">
        <v>138</v>
      </c>
      <c r="J5" t="s">
        <v>139</v>
      </c>
      <c r="L5" t="s">
        <v>108</v>
      </c>
      <c r="R5" t="s">
        <v>124</v>
      </c>
    </row>
    <row r="6" spans="1:20" x14ac:dyDescent="0.2">
      <c r="E6" t="s">
        <v>52</v>
      </c>
      <c r="G6" t="s">
        <v>80</v>
      </c>
      <c r="H6" t="s">
        <v>85</v>
      </c>
      <c r="I6" t="s">
        <v>92</v>
      </c>
      <c r="J6" t="s">
        <v>102</v>
      </c>
      <c r="R6" t="s">
        <v>125</v>
      </c>
    </row>
    <row r="7" spans="1:20" x14ac:dyDescent="0.2">
      <c r="E7" t="s">
        <v>53</v>
      </c>
      <c r="H7" t="s">
        <v>86</v>
      </c>
      <c r="I7" t="s">
        <v>93</v>
      </c>
      <c r="J7" t="s">
        <v>140</v>
      </c>
      <c r="R7" t="s">
        <v>126</v>
      </c>
    </row>
    <row r="8" spans="1:20" x14ac:dyDescent="0.2">
      <c r="E8" t="s">
        <v>54</v>
      </c>
      <c r="H8" t="s">
        <v>87</v>
      </c>
      <c r="I8" t="s">
        <v>94</v>
      </c>
      <c r="R8" t="s">
        <v>127</v>
      </c>
    </row>
    <row r="9" spans="1:20" x14ac:dyDescent="0.2">
      <c r="E9" t="s">
        <v>55</v>
      </c>
      <c r="H9" t="s">
        <v>88</v>
      </c>
      <c r="I9" t="s">
        <v>95</v>
      </c>
      <c r="R9" t="s">
        <v>128</v>
      </c>
    </row>
    <row r="10" spans="1:20" x14ac:dyDescent="0.2">
      <c r="E10" t="s">
        <v>56</v>
      </c>
      <c r="I10" t="s">
        <v>96</v>
      </c>
      <c r="R10" t="s">
        <v>129</v>
      </c>
    </row>
    <row r="11" spans="1:20" x14ac:dyDescent="0.2">
      <c r="E11" t="s">
        <v>57</v>
      </c>
      <c r="I11" t="s">
        <v>97</v>
      </c>
    </row>
    <row r="12" spans="1:20" x14ac:dyDescent="0.2">
      <c r="E12" t="s">
        <v>58</v>
      </c>
      <c r="I12" t="s">
        <v>98</v>
      </c>
    </row>
    <row r="13" spans="1:20" x14ac:dyDescent="0.2">
      <c r="E13" t="s">
        <v>59</v>
      </c>
      <c r="I13" t="s">
        <v>99</v>
      </c>
    </row>
    <row r="14" spans="1:20" x14ac:dyDescent="0.2">
      <c r="E14" t="s">
        <v>60</v>
      </c>
    </row>
    <row r="15" spans="1:20" x14ac:dyDescent="0.2">
      <c r="E15" t="s">
        <v>61</v>
      </c>
    </row>
    <row r="16" spans="1:20" x14ac:dyDescent="0.2">
      <c r="E16" t="s">
        <v>62</v>
      </c>
    </row>
    <row r="17" spans="1:5" x14ac:dyDescent="0.2">
      <c r="E17" t="s">
        <v>63</v>
      </c>
    </row>
    <row r="18" spans="1:5" x14ac:dyDescent="0.2">
      <c r="E18" t="s">
        <v>64</v>
      </c>
    </row>
    <row r="19" spans="1:5" x14ac:dyDescent="0.2">
      <c r="E19" t="s">
        <v>65</v>
      </c>
    </row>
    <row r="20" spans="1:5" x14ac:dyDescent="0.2">
      <c r="E20" t="s">
        <v>66</v>
      </c>
    </row>
    <row r="21" spans="1:5" x14ac:dyDescent="0.2">
      <c r="E21" t="s">
        <v>67</v>
      </c>
    </row>
    <row r="22" spans="1:5" x14ac:dyDescent="0.2">
      <c r="E22" t="s">
        <v>68</v>
      </c>
    </row>
    <row r="23" spans="1:5" x14ac:dyDescent="0.2">
      <c r="E23" t="s">
        <v>69</v>
      </c>
    </row>
    <row r="24" spans="1:5" x14ac:dyDescent="0.2">
      <c r="E24" t="s">
        <v>70</v>
      </c>
    </row>
    <row r="25" spans="1:5" x14ac:dyDescent="0.2">
      <c r="E25" t="s">
        <v>71</v>
      </c>
    </row>
    <row r="30" spans="1:5" x14ac:dyDescent="0.2">
      <c r="A30" t="s">
        <v>346</v>
      </c>
    </row>
    <row r="31" spans="1:5" x14ac:dyDescent="0.2">
      <c r="A31" t="s">
        <v>347</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26</vt:i4>
      </vt:variant>
    </vt:vector>
  </HeadingPairs>
  <TitlesOfParts>
    <vt:vector size="33" baseType="lpstr">
      <vt:lpstr>様式第１号</vt:lpstr>
      <vt:lpstr>別紙1</vt:lpstr>
      <vt:lpstr>表２原油換算エネルギー使用量算定表</vt:lpstr>
      <vt:lpstr>表３温室効果ガス排出量算定表</vt:lpstr>
      <vt:lpstr>表６　控除後排出量算定表</vt:lpstr>
      <vt:lpstr>(変更不可)取りまとめ用シート</vt:lpstr>
      <vt:lpstr>産業分類表</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J銀行業</vt:lpstr>
      <vt:lpstr>K不動産業・物品賃貸業</vt:lpstr>
      <vt:lpstr>L学術研究・専門・技術サービス業</vt:lpstr>
      <vt:lpstr>M宿泊業・飲食サービス業</vt:lpstr>
      <vt:lpstr>N生活関連サービス業・娯楽業</vt:lpstr>
      <vt:lpstr>O教育・学習支援業</vt:lpstr>
      <vt:lpstr>表２原油換算エネルギー使用量算定表!Print_Area</vt:lpstr>
      <vt:lpstr>表３温室効果ガス排出量算定表!Print_Area</vt:lpstr>
      <vt:lpstr>'表６　控除後排出量算定表'!Print_Area</vt:lpstr>
      <vt:lpstr>別紙1!Print_Area</vt:lpstr>
      <vt:lpstr>様式第１号!Print_Area</vt:lpstr>
      <vt:lpstr>P医療・福祉</vt:lpstr>
      <vt:lpstr>Q複合サービス事業</vt:lpstr>
      <vt:lpstr>Rサービス業等</vt:lpstr>
      <vt:lpstr>S公務</vt:lpstr>
      <vt:lpstr>その他</vt:lpstr>
      <vt:lpstr>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排出削減計画書・再エネ導入計画書</dc:title>
  <dc:creator/>
  <cp:lastModifiedBy/>
  <dcterms:created xsi:type="dcterms:W3CDTF">2022-05-31T23:51:09Z</dcterms:created>
  <dcterms:modified xsi:type="dcterms:W3CDTF">2023-03-30T05:39:48Z</dcterms:modified>
</cp:coreProperties>
</file>