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3"/>
  <workbookPr/>
  <mc:AlternateContent xmlns:mc="http://schemas.openxmlformats.org/markup-compatibility/2006">
    <mc:Choice Requires="x15">
      <x15ac:absPath xmlns:x15ac="http://schemas.microsoft.com/office/spreadsheetml/2010/11/ac" url="\\10.1.36.23\地方債係\210-公営企業決算調査\07経営比較分析表\R04（R3決算）\04 各団体回答\○20 中之条町\"/>
    </mc:Choice>
  </mc:AlternateContent>
  <xr:revisionPtr revIDLastSave="0" documentId="13_ncr:1_{BC408A63-6753-47E8-A368-5CDB5AC1FA34}" xr6:coauthVersionLast="36" xr6:coauthVersionMax="47" xr10:uidLastSave="{00000000-0000-0000-0000-000000000000}"/>
  <workbookProtection workbookAlgorithmName="SHA-512" workbookHashValue="0KZjg3Svj+iFvciISYJPbFCphlYsfaekskM23q21dRsHAbxZaHpE15VjrnyCsWW/1bTpxFFkRQpmLxCmRXviiw==" workbookSaltValue="1dXAjzixG90oufUTWXPc1A==" workbookSpinCount="100000" lockStructure="1"/>
  <bookViews>
    <workbookView xWindow="0" yWindow="0" windowWidth="19200" windowHeight="686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AL8" i="4" s="1"/>
  <c r="R6" i="5"/>
  <c r="AD10" i="4" s="1"/>
  <c r="Q6" i="5"/>
  <c r="W10" i="4" s="1"/>
  <c r="P6" i="5"/>
  <c r="P10" i="4" s="1"/>
  <c r="O6" i="5"/>
  <c r="I10" i="4" s="1"/>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H86" i="4"/>
  <c r="AT10" i="4"/>
  <c r="AL10" i="4"/>
  <c r="P8" i="4"/>
  <c r="I8" i="4"/>
</calcChain>
</file>

<file path=xl/sharedStrings.xml><?xml version="1.0" encoding="utf-8"?>
<sst xmlns="http://schemas.openxmlformats.org/spreadsheetml/2006/main" count="236" uniqueCount="121">
  <si>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</si>
  <si>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</si>
  <si>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</si>
  <si>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</si>
  <si>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</si>
  <si>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</si>
  <si>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</si>
  <si>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</si>
  <si>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</si>
  <si>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</si>
  <si>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</si>
  <si>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</si>
  <si>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</si>
  <si>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</si>
  <si>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</si>
  <si>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</si>
  <si>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</si>
  <si>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</si>
  <si>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</si>
  <si>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</si>
  <si>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</si>
  <si>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</si>
  <si>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</si>
  <si>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</si>
  <si>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</si>
  <si>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</si>
  <si>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</si>
  <si>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</si>
  <si>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</si>
  <si>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</si>
  <si>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</si>
  <si>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</si>
  <si>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</si>
  <si>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</si>
  <si>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</si>
  <si>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</si>
  <si>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</si>
  <si>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</si>
  <si>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</si>
  <si>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</si>
  <si>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</si>
  <si>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</si>
  <si>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</si>
  <si>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</si>
  <si>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</si>
  <si>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</si>
  <si>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</si>
  <si>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</si>
  <si>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</si>
  <si>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</si>
  <si>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</si>
  <si>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</si>
  <si>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</si>
  <si>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</si>
  <si>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</si>
  <si>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</si>
  <si>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</si>
  <si>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</si>
  <si>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</si>
  <si>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</si>
  <si>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</si>
  <si>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</si>
  <si>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</si>
  <si>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</si>
  <si>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</si>
  <si>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</si>
  <si>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</si>
  <si>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</si>
  <si>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</si>
  <si>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</si>
  <si>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</si>
  <si>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</si>
  <si>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</si>
  <si>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</si>
  <si>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</si>
  <si>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</si>
  <si>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</si>
  <si>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</si>
  <si>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</si>
  <si>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</si>
  <si>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</si>
  <si>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</si>
  <si>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</si>
  <si>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</si>
  <si>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</si>
  <si>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</si>
  <si>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</si>
  <si>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</si>
  <si>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</si>
  <si>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</si>
  <si>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</si>
  <si>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</si>
  <si>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</si>
  <si>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</si>
  <si>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</si>
  <si>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</si>
  <si>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</si>
  <si>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</si>
  <si>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中之条町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</si>
  <si>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</si>
  <si>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</si>
  <si>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</si>
  <si>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</si>
  <si>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</si>
  <si>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</si>
  <si>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</si>
  <si>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</si>
  <si>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</si>
  <si>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</si>
  <si>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</si>
  <si>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</si>
  <si>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</si>
  <si>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</si>
  <si>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</si>
  <si>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</si>
  <si>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</si>
  <si>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</si>
  <si>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</si>
  <si>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①収益的収支比率
　収支は赤字が続いている状況。
④企業債残高対事業規模比率
　企業債の償還金は１００％一般会計からの繰入金に依存している状況であり計上されない。
⑤経費回収率
　使用料で回収すべき経費を賄えていない状況
⑥汚水処理原価
　近年は横這い傾向である。
⑦施設利用率
　汚水処理人口は減少しており減少傾向にある。
⑧水洗化率
　水洗化率は９０％以上の値ではあるが、汚水処理人口の減少等により使用料の増加は見込まれないので一般会計からの繰入金に依存している状況
現状・課題のコメント
　維持管理費等の効率化を図りつつ使用料の改定を視野に入れ経営改善していく必要がある。</t>
    <phoneticPr fontId="4"/>
  </si>
  <si>
    <t>③管渠改善率 
　平成８年５月に最初の地区の供用を開始し、令和３年度で２６年が経過した。
　現状改善はほとんど行っていないが、今後は計画的に行っていく必要がある。</t>
    <phoneticPr fontId="4"/>
  </si>
  <si>
    <t>　施設修繕費等に加え老朽管の更新により歳出の増加が見込まれるが、企業債の有効活用、維持管理費等の効率化を図りつつ使用料の改定を視野に入れ経営改善していく必要がある。
　公営企業会計の適用については、令和５年度から予定している。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</si>
</sst>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5A6-4686-B39E-1FB62DBE47FF}"/>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0.01</c:v>
                </c:pt>
                <c:pt idx="2">
                  <c:v>0.02</c:v>
                </c:pt>
                <c:pt idx="3">
                  <c:v>0.25</c:v>
                </c:pt>
                <c:pt idx="4">
                  <c:v>0.05</c:v>
                </c:pt>
              </c:numCache>
            </c:numRef>
          </c:val>
          <c:smooth val="0"/>
          <c:extLst>
            <c:ext xmlns:c16="http://schemas.microsoft.com/office/drawing/2014/chart" uri="{C3380CC4-5D6E-409C-BE32-E72D297353CC}">
              <c16:uniqueId val="{00000001-45A6-4686-B39E-1FB62DBE47FF}"/>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44.89</c:v>
                </c:pt>
                <c:pt idx="1">
                  <c:v>40.67</c:v>
                </c:pt>
                <c:pt idx="2">
                  <c:v>44.85</c:v>
                </c:pt>
                <c:pt idx="3">
                  <c:v>45.75</c:v>
                </c:pt>
                <c:pt idx="4">
                  <c:v>46.75</c:v>
                </c:pt>
              </c:numCache>
            </c:numRef>
          </c:val>
          <c:extLst>
            <c:ext xmlns:c16="http://schemas.microsoft.com/office/drawing/2014/chart" uri="{C3380CC4-5D6E-409C-BE32-E72D297353CC}">
              <c16:uniqueId val="{00000000-3385-4DE0-8BEA-48341CA1232C}"/>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51.75</c:v>
                </c:pt>
                <c:pt idx="1">
                  <c:v>50.68</c:v>
                </c:pt>
                <c:pt idx="2">
                  <c:v>50.14</c:v>
                </c:pt>
                <c:pt idx="3">
                  <c:v>54.83</c:v>
                </c:pt>
                <c:pt idx="4">
                  <c:v>66.53</c:v>
                </c:pt>
              </c:numCache>
            </c:numRef>
          </c:val>
          <c:smooth val="0"/>
          <c:extLst>
            <c:ext xmlns:c16="http://schemas.microsoft.com/office/drawing/2014/chart" uri="{C3380CC4-5D6E-409C-BE32-E72D297353CC}">
              <c16:uniqueId val="{00000001-3385-4DE0-8BEA-48341CA1232C}"/>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92.49</c:v>
                </c:pt>
                <c:pt idx="1">
                  <c:v>92.89</c:v>
                </c:pt>
                <c:pt idx="2">
                  <c:v>93.67</c:v>
                </c:pt>
                <c:pt idx="3">
                  <c:v>93.8</c:v>
                </c:pt>
                <c:pt idx="4">
                  <c:v>93.64</c:v>
                </c:pt>
              </c:numCache>
            </c:numRef>
          </c:val>
          <c:extLst>
            <c:ext xmlns:c16="http://schemas.microsoft.com/office/drawing/2014/chart" uri="{C3380CC4-5D6E-409C-BE32-E72D297353CC}">
              <c16:uniqueId val="{00000000-0213-454F-BE04-74AF3A4A6DD5}"/>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84.84</c:v>
                </c:pt>
                <c:pt idx="1">
                  <c:v>84.86</c:v>
                </c:pt>
                <c:pt idx="2">
                  <c:v>84.98</c:v>
                </c:pt>
                <c:pt idx="3">
                  <c:v>84.7</c:v>
                </c:pt>
                <c:pt idx="4">
                  <c:v>84.67</c:v>
                </c:pt>
              </c:numCache>
            </c:numRef>
          </c:val>
          <c:smooth val="0"/>
          <c:extLst>
            <c:ext xmlns:c16="http://schemas.microsoft.com/office/drawing/2014/chart" uri="{C3380CC4-5D6E-409C-BE32-E72D297353CC}">
              <c16:uniqueId val="{00000001-0213-454F-BE04-74AF3A4A6DD5}"/>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66.040000000000006</c:v>
                </c:pt>
                <c:pt idx="1">
                  <c:v>67.709999999999994</c:v>
                </c:pt>
                <c:pt idx="2">
                  <c:v>65.680000000000007</c:v>
                </c:pt>
                <c:pt idx="3">
                  <c:v>65.95</c:v>
                </c:pt>
                <c:pt idx="4">
                  <c:v>61</c:v>
                </c:pt>
              </c:numCache>
            </c:numRef>
          </c:val>
          <c:extLst>
            <c:ext xmlns:c16="http://schemas.microsoft.com/office/drawing/2014/chart" uri="{C3380CC4-5D6E-409C-BE32-E72D297353CC}">
              <c16:uniqueId val="{00000000-69C5-4C15-9F75-545914F01EF0}"/>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9C5-4C15-9F75-545914F01EF0}"/>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15E-43EC-BCAD-68935A46BC8F}"/>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15E-43EC-BCAD-68935A46BC8F}"/>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376-4205-B837-8C9E288DE642}"/>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376-4205-B837-8C9E288DE642}"/>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94F-4242-A596-973658C9A406}"/>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94F-4242-A596-973658C9A406}"/>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20A-44BA-A5B1-8A2C0084FFDB}"/>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20A-44BA-A5B1-8A2C0084FFDB}"/>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20E-48EB-A9D9-9335ED03985A}"/>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855.8</c:v>
                </c:pt>
                <c:pt idx="1">
                  <c:v>789.46</c:v>
                </c:pt>
                <c:pt idx="2">
                  <c:v>826.83</c:v>
                </c:pt>
                <c:pt idx="3">
                  <c:v>867.83</c:v>
                </c:pt>
                <c:pt idx="4">
                  <c:v>791.76</c:v>
                </c:pt>
              </c:numCache>
            </c:numRef>
          </c:val>
          <c:smooth val="0"/>
          <c:extLst>
            <c:ext xmlns:c16="http://schemas.microsoft.com/office/drawing/2014/chart" uri="{C3380CC4-5D6E-409C-BE32-E72D297353CC}">
              <c16:uniqueId val="{00000001-C20E-48EB-A9D9-9335ED03985A}"/>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67.489999999999995</c:v>
                </c:pt>
                <c:pt idx="1">
                  <c:v>65.16</c:v>
                </c:pt>
                <c:pt idx="2">
                  <c:v>61.21</c:v>
                </c:pt>
                <c:pt idx="3">
                  <c:v>68.459999999999994</c:v>
                </c:pt>
                <c:pt idx="4">
                  <c:v>59.91</c:v>
                </c:pt>
              </c:numCache>
            </c:numRef>
          </c:val>
          <c:extLst>
            <c:ext xmlns:c16="http://schemas.microsoft.com/office/drawing/2014/chart" uri="{C3380CC4-5D6E-409C-BE32-E72D297353CC}">
              <c16:uniqueId val="{00000000-CDD7-4610-96E3-0EC4618EE8A4}"/>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59.8</c:v>
                </c:pt>
                <c:pt idx="1">
                  <c:v>57.77</c:v>
                </c:pt>
                <c:pt idx="2">
                  <c:v>57.31</c:v>
                </c:pt>
                <c:pt idx="3">
                  <c:v>57.08</c:v>
                </c:pt>
                <c:pt idx="4">
                  <c:v>56.26</c:v>
                </c:pt>
              </c:numCache>
            </c:numRef>
          </c:val>
          <c:smooth val="0"/>
          <c:extLst>
            <c:ext xmlns:c16="http://schemas.microsoft.com/office/drawing/2014/chart" uri="{C3380CC4-5D6E-409C-BE32-E72D297353CC}">
              <c16:uniqueId val="{00000001-CDD7-4610-96E3-0EC4618EE8A4}"/>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180.98</c:v>
                </c:pt>
                <c:pt idx="1">
                  <c:v>192.66</c:v>
                </c:pt>
                <c:pt idx="2">
                  <c:v>204.22</c:v>
                </c:pt>
                <c:pt idx="3">
                  <c:v>187.94</c:v>
                </c:pt>
                <c:pt idx="4">
                  <c:v>185.71</c:v>
                </c:pt>
              </c:numCache>
            </c:numRef>
          </c:val>
          <c:extLst>
            <c:ext xmlns:c16="http://schemas.microsoft.com/office/drawing/2014/chart" uri="{C3380CC4-5D6E-409C-BE32-E72D297353CC}">
              <c16:uniqueId val="{00000000-C9D4-4C1A-A1A0-4F27BE1EAB79}"/>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263.76</c:v>
                </c:pt>
                <c:pt idx="1">
                  <c:v>274.35000000000002</c:v>
                </c:pt>
                <c:pt idx="2">
                  <c:v>273.52</c:v>
                </c:pt>
                <c:pt idx="3">
                  <c:v>274.99</c:v>
                </c:pt>
                <c:pt idx="4">
                  <c:v>282.08999999999997</c:v>
                </c:pt>
              </c:numCache>
            </c:numRef>
          </c:val>
          <c:smooth val="0"/>
          <c:extLst>
            <c:ext xmlns:c16="http://schemas.microsoft.com/office/drawing/2014/chart" uri="{C3380CC4-5D6E-409C-BE32-E72D297353CC}">
              <c16:uniqueId val="{00000001-C9D4-4C1A-A1A0-4F27BE1EAB79}"/>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Normal="100" workbookViewId="0"/>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0" t="str">
        <f>データ!H6</f>
        <v>群馬県　中之条町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
      <c r="A8" s="2"/>
      <c r="B8" s="35" t="str">
        <f>データ!I6</f>
        <v>法非適用</v>
      </c>
      <c r="C8" s="35"/>
      <c r="D8" s="35"/>
      <c r="E8" s="35"/>
      <c r="F8" s="35"/>
      <c r="G8" s="35"/>
      <c r="H8" s="35"/>
      <c r="I8" s="35" t="str">
        <f>データ!J6</f>
        <v>下水道事業</v>
      </c>
      <c r="J8" s="35"/>
      <c r="K8" s="35"/>
      <c r="L8" s="35"/>
      <c r="M8" s="35"/>
      <c r="N8" s="35"/>
      <c r="O8" s="35"/>
      <c r="P8" s="35" t="str">
        <f>データ!K6</f>
        <v>農業集落排水</v>
      </c>
      <c r="Q8" s="35"/>
      <c r="R8" s="35"/>
      <c r="S8" s="35"/>
      <c r="T8" s="35"/>
      <c r="U8" s="35"/>
      <c r="V8" s="35"/>
      <c r="W8" s="35" t="str">
        <f>データ!L6</f>
        <v>F2</v>
      </c>
      <c r="X8" s="35"/>
      <c r="Y8" s="35"/>
      <c r="Z8" s="35"/>
      <c r="AA8" s="35"/>
      <c r="AB8" s="35"/>
      <c r="AC8" s="35"/>
      <c r="AD8" s="36" t="str">
        <f>データ!$M$6</f>
        <v>非設置</v>
      </c>
      <c r="AE8" s="36"/>
      <c r="AF8" s="36"/>
      <c r="AG8" s="36"/>
      <c r="AH8" s="36"/>
      <c r="AI8" s="36"/>
      <c r="AJ8" s="36"/>
      <c r="AK8" s="3"/>
      <c r="AL8" s="37">
        <f>データ!S6</f>
        <v>15222</v>
      </c>
      <c r="AM8" s="37"/>
      <c r="AN8" s="37"/>
      <c r="AO8" s="37"/>
      <c r="AP8" s="37"/>
      <c r="AQ8" s="37"/>
      <c r="AR8" s="37"/>
      <c r="AS8" s="37"/>
      <c r="AT8" s="38">
        <f>データ!T6</f>
        <v>439.28</v>
      </c>
      <c r="AU8" s="38"/>
      <c r="AV8" s="38"/>
      <c r="AW8" s="38"/>
      <c r="AX8" s="38"/>
      <c r="AY8" s="38"/>
      <c r="AZ8" s="38"/>
      <c r="BA8" s="38"/>
      <c r="BB8" s="38">
        <f>データ!U6</f>
        <v>34.65</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2">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
      <c r="A10" s="2"/>
      <c r="B10" s="38" t="str">
        <f>データ!N6</f>
        <v>-</v>
      </c>
      <c r="C10" s="38"/>
      <c r="D10" s="38"/>
      <c r="E10" s="38"/>
      <c r="F10" s="38"/>
      <c r="G10" s="38"/>
      <c r="H10" s="38"/>
      <c r="I10" s="38" t="str">
        <f>データ!O6</f>
        <v>該当数値なし</v>
      </c>
      <c r="J10" s="38"/>
      <c r="K10" s="38"/>
      <c r="L10" s="38"/>
      <c r="M10" s="38"/>
      <c r="N10" s="38"/>
      <c r="O10" s="38"/>
      <c r="P10" s="38">
        <f>データ!P6</f>
        <v>20.309999999999999</v>
      </c>
      <c r="Q10" s="38"/>
      <c r="R10" s="38"/>
      <c r="S10" s="38"/>
      <c r="T10" s="38"/>
      <c r="U10" s="38"/>
      <c r="V10" s="38"/>
      <c r="W10" s="38">
        <f>データ!Q6</f>
        <v>78.3</v>
      </c>
      <c r="X10" s="38"/>
      <c r="Y10" s="38"/>
      <c r="Z10" s="38"/>
      <c r="AA10" s="38"/>
      <c r="AB10" s="38"/>
      <c r="AC10" s="38"/>
      <c r="AD10" s="37">
        <f>データ!R6</f>
        <v>2200</v>
      </c>
      <c r="AE10" s="37"/>
      <c r="AF10" s="37"/>
      <c r="AG10" s="37"/>
      <c r="AH10" s="37"/>
      <c r="AI10" s="37"/>
      <c r="AJ10" s="37"/>
      <c r="AK10" s="2"/>
      <c r="AL10" s="37">
        <f>データ!V6</f>
        <v>3067</v>
      </c>
      <c r="AM10" s="37"/>
      <c r="AN10" s="37"/>
      <c r="AO10" s="37"/>
      <c r="AP10" s="37"/>
      <c r="AQ10" s="37"/>
      <c r="AR10" s="37"/>
      <c r="AS10" s="37"/>
      <c r="AT10" s="38">
        <f>データ!W6</f>
        <v>2.8</v>
      </c>
      <c r="AU10" s="38"/>
      <c r="AV10" s="38"/>
      <c r="AW10" s="38"/>
      <c r="AX10" s="38"/>
      <c r="AY10" s="38"/>
      <c r="AZ10" s="38"/>
      <c r="BA10" s="38"/>
      <c r="BB10" s="38">
        <f>データ!X6</f>
        <v>1095.3599999999999</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2">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2">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118</v>
      </c>
      <c r="BM16" s="66"/>
      <c r="BN16" s="66"/>
      <c r="BO16" s="66"/>
      <c r="BP16" s="66"/>
      <c r="BQ16" s="66"/>
      <c r="BR16" s="66"/>
      <c r="BS16" s="66"/>
      <c r="BT16" s="66"/>
      <c r="BU16" s="66"/>
      <c r="BV16" s="66"/>
      <c r="BW16" s="66"/>
      <c r="BX16" s="66"/>
      <c r="BY16" s="66"/>
      <c r="BZ16" s="67"/>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119</v>
      </c>
      <c r="BM47" s="66"/>
      <c r="BN47" s="66"/>
      <c r="BO47" s="66"/>
      <c r="BP47" s="66"/>
      <c r="BQ47" s="66"/>
      <c r="BR47" s="66"/>
      <c r="BS47" s="66"/>
      <c r="BT47" s="66"/>
      <c r="BU47" s="66"/>
      <c r="BV47" s="66"/>
      <c r="BW47" s="66"/>
      <c r="BX47" s="66"/>
      <c r="BY47" s="66"/>
      <c r="BZ47" s="67"/>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2">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2">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120</v>
      </c>
      <c r="BM66" s="66"/>
      <c r="BN66" s="66"/>
      <c r="BO66" s="66"/>
      <c r="BP66" s="66"/>
      <c r="BQ66" s="66"/>
      <c r="BR66" s="66"/>
      <c r="BS66" s="66"/>
      <c r="BT66" s="66"/>
      <c r="BU66" s="66"/>
      <c r="BV66" s="66"/>
      <c r="BW66" s="66"/>
      <c r="BX66" s="66"/>
      <c r="BY66" s="66"/>
      <c r="BZ66" s="67"/>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2">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2">
      <c r="C84" s="2"/>
    </row>
    <row r="85" spans="1:78" hidden="1" x14ac:dyDescent="0.2">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2">
      <c r="B86" s="12"/>
      <c r="C86" s="12"/>
      <c r="D86" s="12"/>
      <c r="E86" s="12" t="str">
        <f>データ!AI6</f>
        <v/>
      </c>
      <c r="F86" s="12" t="s">
        <v>43</v>
      </c>
      <c r="G86" s="12" t="s">
        <v>43</v>
      </c>
      <c r="H86" s="12" t="str">
        <f>データ!BP6</f>
        <v>【786.37】</v>
      </c>
      <c r="I86" s="12" t="str">
        <f>データ!CA6</f>
        <v>【60.65】</v>
      </c>
      <c r="J86" s="12" t="str">
        <f>データ!CL6</f>
        <v>【256.97】</v>
      </c>
      <c r="K86" s="12" t="str">
        <f>データ!CW6</f>
        <v>【61.14】</v>
      </c>
      <c r="L86" s="12" t="str">
        <f>データ!DH6</f>
        <v>【86.91】</v>
      </c>
      <c r="M86" s="12" t="s">
        <v>44</v>
      </c>
      <c r="N86" s="12" t="s">
        <v>44</v>
      </c>
      <c r="O86" s="12" t="str">
        <f>データ!EO6</f>
        <v>【0.03】</v>
      </c>
    </row>
  </sheetData>
  <sheetProtection algorithmName="SHA-512" hashValue="O20KgHYOQb4NT9AOoQznHKl9v4TShwMuGgSgIdTIGtf4yYVynYcnf1ZchJ0W2AKs3OFYuTxmDi1ZDdE7AW/wwQ==" saltValue="GwcbTgKD4JjriPLiGdcbUA=="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 x14ac:dyDescent="0.2"/>
  <cols>
    <col min="2" max="144" width="11.90625" customWidth="1"/>
  </cols>
  <sheetData>
    <row r="1" spans="1:145" x14ac:dyDescent="0.2">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2">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2">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2">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2">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2">
      <c r="A6" s="14" t="s">
        <v>97</v>
      </c>
      <c r="B6" s="19">
        <f>B7</f>
        <v>2021</v>
      </c>
      <c r="C6" s="19">
        <f t="shared" ref="C6:X6" si="3">C7</f>
        <v>104213</v>
      </c>
      <c r="D6" s="19">
        <f t="shared" si="3"/>
        <v>47</v>
      </c>
      <c r="E6" s="19">
        <f t="shared" si="3"/>
        <v>17</v>
      </c>
      <c r="F6" s="19">
        <f t="shared" si="3"/>
        <v>5</v>
      </c>
      <c r="G6" s="19">
        <f t="shared" si="3"/>
        <v>0</v>
      </c>
      <c r="H6" s="19" t="str">
        <f t="shared" si="3"/>
        <v>群馬県　中之条町</v>
      </c>
      <c r="I6" s="19" t="str">
        <f t="shared" si="3"/>
        <v>法非適用</v>
      </c>
      <c r="J6" s="19" t="str">
        <f t="shared" si="3"/>
        <v>下水道事業</v>
      </c>
      <c r="K6" s="19" t="str">
        <f t="shared" si="3"/>
        <v>農業集落排水</v>
      </c>
      <c r="L6" s="19" t="str">
        <f t="shared" si="3"/>
        <v>F2</v>
      </c>
      <c r="M6" s="19" t="str">
        <f t="shared" si="3"/>
        <v>非設置</v>
      </c>
      <c r="N6" s="20" t="str">
        <f t="shared" si="3"/>
        <v>-</v>
      </c>
      <c r="O6" s="20" t="str">
        <f t="shared" si="3"/>
        <v>該当数値なし</v>
      </c>
      <c r="P6" s="20">
        <f t="shared" si="3"/>
        <v>20.309999999999999</v>
      </c>
      <c r="Q6" s="20">
        <f t="shared" si="3"/>
        <v>78.3</v>
      </c>
      <c r="R6" s="20">
        <f t="shared" si="3"/>
        <v>2200</v>
      </c>
      <c r="S6" s="20">
        <f t="shared" si="3"/>
        <v>15222</v>
      </c>
      <c r="T6" s="20">
        <f t="shared" si="3"/>
        <v>439.28</v>
      </c>
      <c r="U6" s="20">
        <f t="shared" si="3"/>
        <v>34.65</v>
      </c>
      <c r="V6" s="20">
        <f t="shared" si="3"/>
        <v>3067</v>
      </c>
      <c r="W6" s="20">
        <f t="shared" si="3"/>
        <v>2.8</v>
      </c>
      <c r="X6" s="20">
        <f t="shared" si="3"/>
        <v>1095.3599999999999</v>
      </c>
      <c r="Y6" s="21">
        <f>IF(Y7="",NA(),Y7)</f>
        <v>66.040000000000006</v>
      </c>
      <c r="Z6" s="21">
        <f t="shared" ref="Z6:AH6" si="4">IF(Z7="",NA(),Z7)</f>
        <v>67.709999999999994</v>
      </c>
      <c r="AA6" s="21">
        <f t="shared" si="4"/>
        <v>65.680000000000007</v>
      </c>
      <c r="AB6" s="21">
        <f t="shared" si="4"/>
        <v>65.95</v>
      </c>
      <c r="AC6" s="21">
        <f t="shared" si="4"/>
        <v>61</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855.8</v>
      </c>
      <c r="BL6" s="21">
        <f t="shared" si="7"/>
        <v>789.46</v>
      </c>
      <c r="BM6" s="21">
        <f t="shared" si="7"/>
        <v>826.83</v>
      </c>
      <c r="BN6" s="21">
        <f t="shared" si="7"/>
        <v>867.83</v>
      </c>
      <c r="BO6" s="21">
        <f t="shared" si="7"/>
        <v>791.76</v>
      </c>
      <c r="BP6" s="20" t="str">
        <f>IF(BP7="","",IF(BP7="-","【-】","【"&amp;SUBSTITUTE(TEXT(BP7,"#,##0.00"),"-","△")&amp;"】"))</f>
        <v>【786.37】</v>
      </c>
      <c r="BQ6" s="21">
        <f>IF(BQ7="",NA(),BQ7)</f>
        <v>67.489999999999995</v>
      </c>
      <c r="BR6" s="21">
        <f t="shared" ref="BR6:BZ6" si="8">IF(BR7="",NA(),BR7)</f>
        <v>65.16</v>
      </c>
      <c r="BS6" s="21">
        <f t="shared" si="8"/>
        <v>61.21</v>
      </c>
      <c r="BT6" s="21">
        <f t="shared" si="8"/>
        <v>68.459999999999994</v>
      </c>
      <c r="BU6" s="21">
        <f t="shared" si="8"/>
        <v>59.91</v>
      </c>
      <c r="BV6" s="21">
        <f t="shared" si="8"/>
        <v>59.8</v>
      </c>
      <c r="BW6" s="21">
        <f t="shared" si="8"/>
        <v>57.77</v>
      </c>
      <c r="BX6" s="21">
        <f t="shared" si="8"/>
        <v>57.31</v>
      </c>
      <c r="BY6" s="21">
        <f t="shared" si="8"/>
        <v>57.08</v>
      </c>
      <c r="BZ6" s="21">
        <f t="shared" si="8"/>
        <v>56.26</v>
      </c>
      <c r="CA6" s="20" t="str">
        <f>IF(CA7="","",IF(CA7="-","【-】","【"&amp;SUBSTITUTE(TEXT(CA7,"#,##0.00"),"-","△")&amp;"】"))</f>
        <v>【60.65】</v>
      </c>
      <c r="CB6" s="21">
        <f>IF(CB7="",NA(),CB7)</f>
        <v>180.98</v>
      </c>
      <c r="CC6" s="21">
        <f t="shared" ref="CC6:CK6" si="9">IF(CC7="",NA(),CC7)</f>
        <v>192.66</v>
      </c>
      <c r="CD6" s="21">
        <f t="shared" si="9"/>
        <v>204.22</v>
      </c>
      <c r="CE6" s="21">
        <f t="shared" si="9"/>
        <v>187.94</v>
      </c>
      <c r="CF6" s="21">
        <f t="shared" si="9"/>
        <v>185.71</v>
      </c>
      <c r="CG6" s="21">
        <f t="shared" si="9"/>
        <v>263.76</v>
      </c>
      <c r="CH6" s="21">
        <f t="shared" si="9"/>
        <v>274.35000000000002</v>
      </c>
      <c r="CI6" s="21">
        <f t="shared" si="9"/>
        <v>273.52</v>
      </c>
      <c r="CJ6" s="21">
        <f t="shared" si="9"/>
        <v>274.99</v>
      </c>
      <c r="CK6" s="21">
        <f t="shared" si="9"/>
        <v>282.08999999999997</v>
      </c>
      <c r="CL6" s="20" t="str">
        <f>IF(CL7="","",IF(CL7="-","【-】","【"&amp;SUBSTITUTE(TEXT(CL7,"#,##0.00"),"-","△")&amp;"】"))</f>
        <v>【256.97】</v>
      </c>
      <c r="CM6" s="21">
        <f>IF(CM7="",NA(),CM7)</f>
        <v>44.89</v>
      </c>
      <c r="CN6" s="21">
        <f t="shared" ref="CN6:CV6" si="10">IF(CN7="",NA(),CN7)</f>
        <v>40.67</v>
      </c>
      <c r="CO6" s="21">
        <f t="shared" si="10"/>
        <v>44.85</v>
      </c>
      <c r="CP6" s="21">
        <f t="shared" si="10"/>
        <v>45.75</v>
      </c>
      <c r="CQ6" s="21">
        <f t="shared" si="10"/>
        <v>46.75</v>
      </c>
      <c r="CR6" s="21">
        <f t="shared" si="10"/>
        <v>51.75</v>
      </c>
      <c r="CS6" s="21">
        <f t="shared" si="10"/>
        <v>50.68</v>
      </c>
      <c r="CT6" s="21">
        <f t="shared" si="10"/>
        <v>50.14</v>
      </c>
      <c r="CU6" s="21">
        <f t="shared" si="10"/>
        <v>54.83</v>
      </c>
      <c r="CV6" s="21">
        <f t="shared" si="10"/>
        <v>66.53</v>
      </c>
      <c r="CW6" s="20" t="str">
        <f>IF(CW7="","",IF(CW7="-","【-】","【"&amp;SUBSTITUTE(TEXT(CW7,"#,##0.00"),"-","△")&amp;"】"))</f>
        <v>【61.14】</v>
      </c>
      <c r="CX6" s="21">
        <f>IF(CX7="",NA(),CX7)</f>
        <v>92.49</v>
      </c>
      <c r="CY6" s="21">
        <f t="shared" ref="CY6:DG6" si="11">IF(CY7="",NA(),CY7)</f>
        <v>92.89</v>
      </c>
      <c r="CZ6" s="21">
        <f t="shared" si="11"/>
        <v>93.67</v>
      </c>
      <c r="DA6" s="21">
        <f t="shared" si="11"/>
        <v>93.8</v>
      </c>
      <c r="DB6" s="21">
        <f t="shared" si="11"/>
        <v>93.64</v>
      </c>
      <c r="DC6" s="21">
        <f t="shared" si="11"/>
        <v>84.84</v>
      </c>
      <c r="DD6" s="21">
        <f t="shared" si="11"/>
        <v>84.86</v>
      </c>
      <c r="DE6" s="21">
        <f t="shared" si="11"/>
        <v>84.98</v>
      </c>
      <c r="DF6" s="21">
        <f t="shared" si="11"/>
        <v>84.7</v>
      </c>
      <c r="DG6" s="21">
        <f t="shared" si="11"/>
        <v>84.67</v>
      </c>
      <c r="DH6" s="20" t="str">
        <f>IF(DH7="","",IF(DH7="-","【-】","【"&amp;SUBSTITUTE(TEXT(DH7,"#,##0.00"),"-","△")&amp;"】"))</f>
        <v>【86.91】</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0.01</v>
      </c>
      <c r="EK6" s="21">
        <f t="shared" si="14"/>
        <v>0.01</v>
      </c>
      <c r="EL6" s="21">
        <f t="shared" si="14"/>
        <v>0.02</v>
      </c>
      <c r="EM6" s="21">
        <f t="shared" si="14"/>
        <v>0.25</v>
      </c>
      <c r="EN6" s="21">
        <f t="shared" si="14"/>
        <v>0.05</v>
      </c>
      <c r="EO6" s="20" t="str">
        <f>IF(EO7="","",IF(EO7="-","【-】","【"&amp;SUBSTITUTE(TEXT(EO7,"#,##0.00"),"-","△")&amp;"】"))</f>
        <v>【0.03】</v>
      </c>
    </row>
    <row r="7" spans="1:145" s="22" customFormat="1" x14ac:dyDescent="0.2">
      <c r="A7" s="14"/>
      <c r="B7" s="23">
        <v>2021</v>
      </c>
      <c r="C7" s="23">
        <v>104213</v>
      </c>
      <c r="D7" s="23">
        <v>47</v>
      </c>
      <c r="E7" s="23">
        <v>17</v>
      </c>
      <c r="F7" s="23">
        <v>5</v>
      </c>
      <c r="G7" s="23">
        <v>0</v>
      </c>
      <c r="H7" s="23" t="s">
        <v>98</v>
      </c>
      <c r="I7" s="23" t="s">
        <v>99</v>
      </c>
      <c r="J7" s="23" t="s">
        <v>100</v>
      </c>
      <c r="K7" s="23" t="s">
        <v>101</v>
      </c>
      <c r="L7" s="23" t="s">
        <v>102</v>
      </c>
      <c r="M7" s="23" t="s">
        <v>103</v>
      </c>
      <c r="N7" s="24" t="s">
        <v>104</v>
      </c>
      <c r="O7" s="24" t="s">
        <v>105</v>
      </c>
      <c r="P7" s="24">
        <v>20.309999999999999</v>
      </c>
      <c r="Q7" s="24">
        <v>78.3</v>
      </c>
      <c r="R7" s="24">
        <v>2200</v>
      </c>
      <c r="S7" s="24">
        <v>15222</v>
      </c>
      <c r="T7" s="24">
        <v>439.28</v>
      </c>
      <c r="U7" s="24">
        <v>34.65</v>
      </c>
      <c r="V7" s="24">
        <v>3067</v>
      </c>
      <c r="W7" s="24">
        <v>2.8</v>
      </c>
      <c r="X7" s="24">
        <v>1095.3599999999999</v>
      </c>
      <c r="Y7" s="24">
        <v>66.040000000000006</v>
      </c>
      <c r="Z7" s="24">
        <v>67.709999999999994</v>
      </c>
      <c r="AA7" s="24">
        <v>65.680000000000007</v>
      </c>
      <c r="AB7" s="24">
        <v>65.95</v>
      </c>
      <c r="AC7" s="24">
        <v>61</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855.8</v>
      </c>
      <c r="BL7" s="24">
        <v>789.46</v>
      </c>
      <c r="BM7" s="24">
        <v>826.83</v>
      </c>
      <c r="BN7" s="24">
        <v>867.83</v>
      </c>
      <c r="BO7" s="24">
        <v>791.76</v>
      </c>
      <c r="BP7" s="24">
        <v>786.37</v>
      </c>
      <c r="BQ7" s="24">
        <v>67.489999999999995</v>
      </c>
      <c r="BR7" s="24">
        <v>65.16</v>
      </c>
      <c r="BS7" s="24">
        <v>61.21</v>
      </c>
      <c r="BT7" s="24">
        <v>68.459999999999994</v>
      </c>
      <c r="BU7" s="24">
        <v>59.91</v>
      </c>
      <c r="BV7" s="24">
        <v>59.8</v>
      </c>
      <c r="BW7" s="24">
        <v>57.77</v>
      </c>
      <c r="BX7" s="24">
        <v>57.31</v>
      </c>
      <c r="BY7" s="24">
        <v>57.08</v>
      </c>
      <c r="BZ7" s="24">
        <v>56.26</v>
      </c>
      <c r="CA7" s="24">
        <v>60.65</v>
      </c>
      <c r="CB7" s="24">
        <v>180.98</v>
      </c>
      <c r="CC7" s="24">
        <v>192.66</v>
      </c>
      <c r="CD7" s="24">
        <v>204.22</v>
      </c>
      <c r="CE7" s="24">
        <v>187.94</v>
      </c>
      <c r="CF7" s="24">
        <v>185.71</v>
      </c>
      <c r="CG7" s="24">
        <v>263.76</v>
      </c>
      <c r="CH7" s="24">
        <v>274.35000000000002</v>
      </c>
      <c r="CI7" s="24">
        <v>273.52</v>
      </c>
      <c r="CJ7" s="24">
        <v>274.99</v>
      </c>
      <c r="CK7" s="24">
        <v>282.08999999999997</v>
      </c>
      <c r="CL7" s="24">
        <v>256.97000000000003</v>
      </c>
      <c r="CM7" s="24">
        <v>44.89</v>
      </c>
      <c r="CN7" s="24">
        <v>40.67</v>
      </c>
      <c r="CO7" s="24">
        <v>44.85</v>
      </c>
      <c r="CP7" s="24">
        <v>45.75</v>
      </c>
      <c r="CQ7" s="24">
        <v>46.75</v>
      </c>
      <c r="CR7" s="24">
        <v>51.75</v>
      </c>
      <c r="CS7" s="24">
        <v>50.68</v>
      </c>
      <c r="CT7" s="24">
        <v>50.14</v>
      </c>
      <c r="CU7" s="24">
        <v>54.83</v>
      </c>
      <c r="CV7" s="24">
        <v>66.53</v>
      </c>
      <c r="CW7" s="24">
        <v>61.14</v>
      </c>
      <c r="CX7" s="24">
        <v>92.49</v>
      </c>
      <c r="CY7" s="24">
        <v>92.89</v>
      </c>
      <c r="CZ7" s="24">
        <v>93.67</v>
      </c>
      <c r="DA7" s="24">
        <v>93.8</v>
      </c>
      <c r="DB7" s="24">
        <v>93.64</v>
      </c>
      <c r="DC7" s="24">
        <v>84.84</v>
      </c>
      <c r="DD7" s="24">
        <v>84.86</v>
      </c>
      <c r="DE7" s="24">
        <v>84.98</v>
      </c>
      <c r="DF7" s="24">
        <v>84.7</v>
      </c>
      <c r="DG7" s="24">
        <v>84.67</v>
      </c>
      <c r="DH7" s="24">
        <v>86.91</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0.01</v>
      </c>
      <c r="EK7" s="24">
        <v>0.01</v>
      </c>
      <c r="EL7" s="24">
        <v>0.02</v>
      </c>
      <c r="EM7" s="24">
        <v>0.25</v>
      </c>
      <c r="EN7" s="24">
        <v>0.05</v>
      </c>
      <c r="EO7" s="24">
        <v>0.03</v>
      </c>
    </row>
    <row r="8" spans="1:145"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2">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2">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2">
      <c r="B11">
        <v>4</v>
      </c>
      <c r="C11">
        <v>3</v>
      </c>
      <c r="D11">
        <v>2</v>
      </c>
      <c r="E11">
        <v>1</v>
      </c>
      <c r="F11">
        <v>0</v>
      </c>
      <c r="G11" t="s">
        <v>111</v>
      </c>
    </row>
    <row r="12" spans="1:145" x14ac:dyDescent="0.2">
      <c r="B12">
        <v>1</v>
      </c>
      <c r="C12">
        <v>1</v>
      </c>
      <c r="D12">
        <v>1</v>
      </c>
      <c r="E12">
        <v>2</v>
      </c>
      <c r="F12">
        <v>3</v>
      </c>
      <c r="G12" t="s">
        <v>112</v>
      </c>
    </row>
    <row r="13" spans="1:145" x14ac:dyDescent="0.2">
      <c r="B13" t="s">
        <v>113</v>
      </c>
      <c r="C13" t="s">
        <v>114</v>
      </c>
      <c r="D13" t="s">
        <v>115</v>
      </c>
      <c r="E13" t="s">
        <v>115</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dcterms:created xsi:type="dcterms:W3CDTF">2023-01-13T00:00:43Z</dcterms:created>
  <dcterms:modified xsi:type="dcterms:W3CDTF">2023-02-03T00:00:28Z</dcterms:modified>
  <cp:category/>
</cp:coreProperties>
</file>